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saveExternalLinkValues="0" defaultThemeVersion="124226"/>
  <mc:AlternateContent xmlns:mc="http://schemas.openxmlformats.org/markup-compatibility/2006">
    <mc:Choice Requires="x15">
      <x15ac:absPath xmlns:x15ac="http://schemas.microsoft.com/office/spreadsheetml/2010/11/ac" url="Y:\Draft Content\3.0 Rates &amp; Statistics\New Sitefinity 3.0 Rates and Statistics\3.5 Public Finance\"/>
    </mc:Choice>
  </mc:AlternateContent>
  <xr:revisionPtr revIDLastSave="0" documentId="13_ncr:1_{6BDE4221-544F-46DD-B469-BC17735E1139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1987-2001" sheetId="4" r:id="rId1"/>
    <sheet name=" 2002-2008" sheetId="8" r:id="rId2"/>
    <sheet name="2009-2024 " sheetId="9" r:id="rId3"/>
    <sheet name="Notes" sheetId="7" r:id="rId4"/>
  </sheets>
  <definedNames>
    <definedName name="A" localSheetId="0">'1987-2001'!#REF!</definedName>
    <definedName name="A">#REF!</definedName>
    <definedName name="_xlnm.Print_Area" localSheetId="1">' 2002-2008'!#REF!</definedName>
    <definedName name="_xlnm.Print_Area" localSheetId="2">'2009-2024 '!$A$1:$P$32</definedName>
    <definedName name="_xlnm.Print_Area" localSheetId="3">Notes!$A$1:$I$29</definedName>
    <definedName name="Print_Area_MI" localSheetId="0">'1987-2001'!#REF!</definedName>
    <definedName name="_xlnm.Print_Titles" localSheetId="1">' 2002-2008'!$1:$6</definedName>
    <definedName name="_xlnm.Print_Titles" localSheetId="0">'1987-2001'!$1:$7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36" i="9" l="1"/>
  <c r="P152" i="9"/>
  <c r="P153" i="9"/>
  <c r="P154" i="9"/>
  <c r="P155" i="9"/>
  <c r="P156" i="9"/>
  <c r="P157" i="9"/>
  <c r="P158" i="9"/>
  <c r="P159" i="9"/>
  <c r="P160" i="9"/>
  <c r="P161" i="9"/>
  <c r="P162" i="9"/>
  <c r="P151" i="9"/>
  <c r="P207" i="9" l="1"/>
  <c r="P209" i="9" l="1"/>
  <c r="P208" i="9"/>
  <c r="P135" i="9"/>
  <c r="P116" i="9"/>
  <c r="P9" i="9"/>
  <c r="P10" i="9"/>
  <c r="P11" i="9"/>
  <c r="P12" i="9"/>
  <c r="P13" i="9"/>
  <c r="P14" i="9"/>
  <c r="P15" i="9"/>
  <c r="P16" i="9"/>
  <c r="P17" i="9"/>
  <c r="P18" i="9"/>
  <c r="P19" i="9"/>
  <c r="P21" i="9"/>
  <c r="P22" i="9"/>
  <c r="P23" i="9"/>
  <c r="P24" i="9"/>
  <c r="P25" i="9"/>
  <c r="P26" i="9"/>
  <c r="P27" i="9"/>
  <c r="P28" i="9"/>
  <c r="P29" i="9"/>
  <c r="P30" i="9"/>
  <c r="P31" i="9"/>
  <c r="P32" i="9"/>
  <c r="P34" i="9"/>
  <c r="P35" i="9"/>
  <c r="P36" i="9"/>
  <c r="P37" i="9"/>
  <c r="P38" i="9"/>
  <c r="P39" i="9"/>
  <c r="P40" i="9"/>
  <c r="P41" i="9"/>
  <c r="P42" i="9"/>
  <c r="P43" i="9"/>
  <c r="P44" i="9"/>
  <c r="P45" i="9"/>
  <c r="P47" i="9"/>
  <c r="P48" i="9"/>
  <c r="P49" i="9"/>
  <c r="P50" i="9"/>
  <c r="P51" i="9"/>
  <c r="P52" i="9"/>
  <c r="P53" i="9"/>
  <c r="P54" i="9"/>
  <c r="P55" i="9"/>
  <c r="P56" i="9"/>
  <c r="P57" i="9"/>
  <c r="P58" i="9"/>
  <c r="P60" i="9"/>
  <c r="P61" i="9"/>
  <c r="P62" i="9"/>
  <c r="P63" i="9"/>
  <c r="P64" i="9"/>
  <c r="P65" i="9"/>
  <c r="P66" i="9"/>
  <c r="P67" i="9"/>
  <c r="P68" i="9"/>
  <c r="P69" i="9"/>
  <c r="P70" i="9"/>
  <c r="P71" i="9"/>
  <c r="P73" i="9"/>
  <c r="P74" i="9"/>
  <c r="P75" i="9"/>
  <c r="P76" i="9"/>
  <c r="P77" i="9"/>
  <c r="P78" i="9"/>
  <c r="P79" i="9"/>
  <c r="P80" i="9"/>
  <c r="P81" i="9"/>
  <c r="P82" i="9"/>
  <c r="P83" i="9"/>
  <c r="P84" i="9"/>
  <c r="P86" i="9"/>
  <c r="P87" i="9"/>
  <c r="P88" i="9"/>
  <c r="P89" i="9"/>
  <c r="P90" i="9"/>
  <c r="P91" i="9"/>
  <c r="P92" i="9"/>
  <c r="P93" i="9"/>
  <c r="P94" i="9"/>
  <c r="P95" i="9"/>
  <c r="P96" i="9"/>
  <c r="P97" i="9"/>
  <c r="P99" i="9"/>
  <c r="P100" i="9"/>
  <c r="P101" i="9"/>
  <c r="P102" i="9"/>
  <c r="P103" i="9"/>
  <c r="P104" i="9"/>
  <c r="P105" i="9"/>
  <c r="P106" i="9"/>
  <c r="P107" i="9"/>
  <c r="P108" i="9"/>
  <c r="P109" i="9"/>
  <c r="P110" i="9"/>
  <c r="P112" i="9"/>
  <c r="P113" i="9"/>
  <c r="P114" i="9"/>
  <c r="P115" i="9"/>
  <c r="P117" i="9"/>
  <c r="P118" i="9"/>
  <c r="P119" i="9"/>
  <c r="P120" i="9"/>
  <c r="P121" i="9"/>
  <c r="P122" i="9"/>
  <c r="P123" i="9"/>
  <c r="P125" i="9"/>
  <c r="P126" i="9"/>
  <c r="P127" i="9"/>
  <c r="P128" i="9"/>
  <c r="P129" i="9"/>
  <c r="P130" i="9"/>
  <c r="P131" i="9"/>
  <c r="P132" i="9"/>
  <c r="P133" i="9"/>
  <c r="P134" i="9"/>
  <c r="P138" i="9"/>
  <c r="P139" i="9"/>
  <c r="P140" i="9"/>
  <c r="P141" i="9"/>
  <c r="P142" i="9"/>
  <c r="P143" i="9"/>
  <c r="P144" i="9"/>
  <c r="P145" i="9"/>
  <c r="P146" i="9"/>
  <c r="P147" i="9"/>
  <c r="P148" i="9"/>
  <c r="P149" i="9"/>
  <c r="P164" i="9"/>
  <c r="P165" i="9"/>
  <c r="P166" i="9"/>
  <c r="P167" i="9"/>
  <c r="P168" i="9"/>
  <c r="P169" i="9"/>
  <c r="P170" i="9"/>
  <c r="P171" i="9"/>
  <c r="P172" i="9"/>
  <c r="P173" i="9"/>
  <c r="P174" i="9"/>
  <c r="P175" i="9"/>
  <c r="P177" i="9"/>
  <c r="P178" i="9"/>
  <c r="P179" i="9"/>
  <c r="P180" i="9"/>
  <c r="P181" i="9"/>
  <c r="P182" i="9"/>
  <c r="P183" i="9"/>
  <c r="P184" i="9"/>
  <c r="P185" i="9"/>
  <c r="P186" i="9"/>
  <c r="P187" i="9"/>
  <c r="P188" i="9"/>
  <c r="P190" i="9"/>
  <c r="P191" i="9"/>
  <c r="P192" i="9"/>
  <c r="P193" i="9"/>
  <c r="P194" i="9"/>
  <c r="P195" i="9"/>
  <c r="P196" i="9"/>
  <c r="P197" i="9"/>
  <c r="P198" i="9"/>
  <c r="P199" i="9"/>
  <c r="P200" i="9"/>
  <c r="P201" i="9"/>
  <c r="P203" i="9"/>
  <c r="P204" i="9"/>
  <c r="P205" i="9"/>
  <c r="P206" i="9"/>
  <c r="P8" i="9"/>
  <c r="O11" i="8" l="1"/>
  <c r="O12" i="8"/>
  <c r="O13" i="8"/>
  <c r="O14" i="8"/>
  <c r="O97" i="8"/>
  <c r="O96" i="8"/>
  <c r="O95" i="8"/>
  <c r="O94" i="8"/>
  <c r="O93" i="8"/>
  <c r="O92" i="8"/>
  <c r="O91" i="8"/>
  <c r="O90" i="8"/>
  <c r="O89" i="8"/>
  <c r="O88" i="8"/>
  <c r="O87" i="8"/>
  <c r="O86" i="8"/>
  <c r="O84" i="8"/>
  <c r="O83" i="8"/>
  <c r="O82" i="8"/>
  <c r="O81" i="8"/>
  <c r="O80" i="8"/>
  <c r="O79" i="8"/>
  <c r="O78" i="8"/>
  <c r="O77" i="8"/>
  <c r="O76" i="8"/>
  <c r="O75" i="8"/>
  <c r="O74" i="8"/>
  <c r="O73" i="8"/>
  <c r="O71" i="8"/>
  <c r="O70" i="8"/>
  <c r="O69" i="8"/>
  <c r="O68" i="8"/>
  <c r="O67" i="8"/>
  <c r="O66" i="8"/>
  <c r="O65" i="8"/>
  <c r="O64" i="8"/>
  <c r="O63" i="8"/>
  <c r="O62" i="8"/>
  <c r="O61" i="8"/>
  <c r="O60" i="8"/>
  <c r="O58" i="8"/>
  <c r="D57" i="8"/>
  <c r="O57" i="8" s="1"/>
  <c r="D56" i="8"/>
  <c r="O56" i="8" s="1"/>
  <c r="O55" i="8"/>
  <c r="O54" i="8"/>
  <c r="O53" i="8"/>
  <c r="O52" i="8"/>
  <c r="O51" i="8"/>
  <c r="O50" i="8"/>
  <c r="O49" i="8"/>
  <c r="O48" i="8"/>
  <c r="O47" i="8"/>
  <c r="O45" i="8"/>
  <c r="O44" i="8"/>
  <c r="O43" i="8"/>
  <c r="L42" i="8"/>
  <c r="O42" i="8" s="1"/>
  <c r="L41" i="8"/>
  <c r="O41" i="8" s="1"/>
  <c r="O40" i="8"/>
  <c r="L39" i="8"/>
  <c r="O39" i="8" s="1"/>
  <c r="L38" i="8"/>
  <c r="O38" i="8" s="1"/>
  <c r="L37" i="8"/>
  <c r="O37" i="8" s="1"/>
  <c r="L36" i="8"/>
  <c r="O36" i="8" s="1"/>
  <c r="L35" i="8"/>
  <c r="O35" i="8" s="1"/>
  <c r="L34" i="8"/>
  <c r="O34" i="8" s="1"/>
  <c r="N32" i="8"/>
  <c r="L32" i="8"/>
  <c r="N31" i="8"/>
  <c r="L31" i="8"/>
  <c r="N30" i="8"/>
  <c r="L30" i="8"/>
  <c r="N29" i="8"/>
  <c r="L29" i="8"/>
  <c r="N28" i="8"/>
  <c r="L28" i="8"/>
  <c r="N27" i="8"/>
  <c r="L27" i="8"/>
  <c r="I26" i="8"/>
  <c r="H26" i="8"/>
  <c r="D26" i="8"/>
  <c r="O25" i="8"/>
  <c r="O24" i="8"/>
  <c r="O23" i="8"/>
  <c r="O22" i="8"/>
  <c r="O21" i="8"/>
  <c r="O19" i="8"/>
  <c r="O18" i="8"/>
  <c r="O17" i="8"/>
  <c r="O16" i="8"/>
  <c r="O15" i="8"/>
  <c r="O10" i="8"/>
  <c r="O9" i="8"/>
  <c r="O8" i="8"/>
  <c r="F133" i="4"/>
  <c r="O28" i="8" l="1"/>
  <c r="O29" i="8"/>
  <c r="O30" i="8"/>
  <c r="O31" i="8"/>
  <c r="O32" i="8"/>
  <c r="O26" i="8"/>
  <c r="O27" i="8"/>
  <c r="O200" i="4"/>
  <c r="O199" i="4"/>
  <c r="O198" i="4"/>
  <c r="O197" i="4"/>
  <c r="O196" i="4"/>
  <c r="O195" i="4"/>
  <c r="O194" i="4"/>
  <c r="O193" i="4"/>
  <c r="O192" i="4"/>
  <c r="O191" i="4"/>
  <c r="O190" i="4"/>
  <c r="O189" i="4"/>
  <c r="O187" i="4"/>
  <c r="O186" i="4"/>
  <c r="O185" i="4"/>
  <c r="O184" i="4"/>
  <c r="O183" i="4"/>
  <c r="O182" i="4"/>
  <c r="O181" i="4"/>
  <c r="O180" i="4"/>
  <c r="O179" i="4"/>
  <c r="O178" i="4"/>
  <c r="O177" i="4"/>
  <c r="O176" i="4"/>
  <c r="O174" i="4"/>
  <c r="O173" i="4"/>
  <c r="O172" i="4"/>
  <c r="O171" i="4"/>
  <c r="O170" i="4"/>
  <c r="O169" i="4"/>
  <c r="O168" i="4"/>
  <c r="O167" i="4"/>
  <c r="O166" i="4"/>
  <c r="O165" i="4"/>
  <c r="O164" i="4"/>
  <c r="O163" i="4"/>
  <c r="O161" i="4"/>
  <c r="O160" i="4"/>
  <c r="O159" i="4"/>
  <c r="O158" i="4"/>
  <c r="O157" i="4"/>
  <c r="O156" i="4"/>
  <c r="O155" i="4"/>
  <c r="O154" i="4"/>
  <c r="O153" i="4"/>
  <c r="O152" i="4"/>
  <c r="O151" i="4"/>
  <c r="O150" i="4"/>
  <c r="O148" i="4"/>
  <c r="O147" i="4"/>
  <c r="C146" i="4"/>
  <c r="O146" i="4" s="1"/>
  <c r="C145" i="4"/>
  <c r="O145" i="4" s="1"/>
  <c r="O144" i="4"/>
  <c r="O143" i="4"/>
  <c r="O142" i="4"/>
  <c r="O141" i="4"/>
  <c r="O140" i="4"/>
  <c r="O139" i="4"/>
  <c r="O138" i="4"/>
  <c r="O137" i="4"/>
  <c r="O135" i="4"/>
  <c r="O134" i="4"/>
  <c r="N133" i="4"/>
  <c r="K133" i="4"/>
  <c r="G133" i="4"/>
  <c r="O132" i="4"/>
  <c r="O131" i="4"/>
  <c r="O130" i="4"/>
  <c r="O129" i="4"/>
  <c r="O128" i="4"/>
  <c r="O127" i="4"/>
  <c r="O126" i="4"/>
  <c r="O125" i="4"/>
  <c r="O124" i="4"/>
  <c r="O122" i="4"/>
  <c r="O121" i="4"/>
  <c r="O120" i="4"/>
  <c r="O119" i="4"/>
  <c r="O118" i="4"/>
  <c r="O117" i="4"/>
  <c r="O116" i="4"/>
  <c r="O115" i="4"/>
  <c r="O114" i="4"/>
  <c r="O113" i="4"/>
  <c r="O112" i="4"/>
  <c r="O111" i="4"/>
  <c r="O109" i="4"/>
  <c r="O108" i="4"/>
  <c r="O107" i="4"/>
  <c r="O106" i="4"/>
  <c r="O105" i="4"/>
  <c r="O104" i="4"/>
  <c r="O103" i="4"/>
  <c r="O102" i="4"/>
  <c r="O101" i="4"/>
  <c r="O100" i="4"/>
  <c r="O99" i="4"/>
  <c r="O98" i="4"/>
  <c r="O96" i="4"/>
  <c r="O95" i="4"/>
  <c r="O94" i="4"/>
  <c r="O93" i="4"/>
  <c r="O92" i="4"/>
  <c r="O91" i="4"/>
  <c r="O90" i="4"/>
  <c r="O89" i="4"/>
  <c r="O88" i="4"/>
  <c r="O87" i="4"/>
  <c r="O86" i="4"/>
  <c r="O85" i="4"/>
  <c r="O83" i="4"/>
  <c r="O82" i="4"/>
  <c r="O81" i="4"/>
  <c r="O80" i="4"/>
  <c r="O79" i="4"/>
  <c r="O78" i="4"/>
  <c r="O77" i="4"/>
  <c r="O76" i="4"/>
  <c r="O75" i="4"/>
  <c r="O74" i="4"/>
  <c r="O73" i="4"/>
  <c r="O72" i="4"/>
  <c r="O70" i="4"/>
  <c r="O69" i="4"/>
  <c r="O68" i="4"/>
  <c r="O67" i="4"/>
  <c r="O66" i="4"/>
  <c r="O65" i="4"/>
  <c r="O64" i="4"/>
  <c r="O63" i="4"/>
  <c r="O62" i="4"/>
  <c r="O61" i="4"/>
  <c r="O60" i="4"/>
  <c r="O59" i="4"/>
  <c r="O9" i="4"/>
  <c r="O10" i="4"/>
  <c r="O11" i="4"/>
  <c r="O12" i="4"/>
  <c r="O13" i="4"/>
  <c r="O14" i="4"/>
  <c r="O15" i="4"/>
  <c r="O16" i="4"/>
  <c r="O17" i="4"/>
  <c r="O18" i="4"/>
  <c r="O20" i="4"/>
  <c r="O21" i="4"/>
  <c r="O22" i="4"/>
  <c r="O23" i="4"/>
  <c r="O24" i="4"/>
  <c r="O25" i="4"/>
  <c r="O26" i="4"/>
  <c r="O27" i="4"/>
  <c r="O28" i="4"/>
  <c r="O29" i="4"/>
  <c r="O30" i="4"/>
  <c r="O31" i="4"/>
  <c r="O33" i="4"/>
  <c r="O34" i="4"/>
  <c r="O35" i="4"/>
  <c r="O36" i="4"/>
  <c r="O37" i="4"/>
  <c r="O38" i="4"/>
  <c r="O39" i="4"/>
  <c r="O40" i="4"/>
  <c r="O41" i="4"/>
  <c r="O42" i="4"/>
  <c r="O43" i="4"/>
  <c r="O44" i="4"/>
  <c r="O46" i="4"/>
  <c r="O47" i="4"/>
  <c r="O48" i="4"/>
  <c r="O49" i="4"/>
  <c r="O50" i="4"/>
  <c r="O51" i="4"/>
  <c r="O52" i="4"/>
  <c r="O53" i="4"/>
  <c r="O54" i="4"/>
  <c r="O55" i="4"/>
  <c r="O56" i="4"/>
  <c r="O57" i="4"/>
  <c r="O133" i="4" l="1"/>
</calcChain>
</file>

<file path=xl/sharedStrings.xml><?xml version="1.0" encoding="utf-8"?>
<sst xmlns="http://schemas.openxmlformats.org/spreadsheetml/2006/main" count="571" uniqueCount="84">
  <si>
    <t xml:space="preserve"> </t>
  </si>
  <si>
    <t xml:space="preserve">      MULTILATERAL</t>
  </si>
  <si>
    <t>BILATERAL</t>
  </si>
  <si>
    <t>End of</t>
  </si>
  <si>
    <t>Period</t>
  </si>
  <si>
    <t>EEC/EIB</t>
  </si>
  <si>
    <t xml:space="preserve"> IBRD</t>
  </si>
  <si>
    <t xml:space="preserve"> CDB</t>
  </si>
  <si>
    <t xml:space="preserve"> Other</t>
  </si>
  <si>
    <t xml:space="preserve"> USAID</t>
  </si>
  <si>
    <t xml:space="preserve">  UK</t>
  </si>
  <si>
    <t>TAIWAN</t>
  </si>
  <si>
    <t>Credit</t>
  </si>
  <si>
    <t xml:space="preserve">Banks </t>
  </si>
  <si>
    <t xml:space="preserve"> Total</t>
  </si>
  <si>
    <t>1987</t>
  </si>
  <si>
    <t>1988</t>
  </si>
  <si>
    <t>1989</t>
  </si>
  <si>
    <t>1990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</si>
  <si>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</si>
  <si>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</si>
  <si>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</si>
  <si>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</si>
  <si>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</si>
  <si>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</si>
  <si>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</si>
  <si>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</si>
  <si>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</si>
  <si>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2000</t>
  </si>
  <si>
    <t>Suppliers</t>
  </si>
  <si>
    <t>2001</t>
  </si>
  <si>
    <t xml:space="preserve">   $mn</t>
  </si>
  <si>
    <t>Commercial</t>
  </si>
  <si>
    <t>CIDA</t>
  </si>
  <si>
    <t>CDC</t>
  </si>
  <si>
    <t>MULTILATERAL</t>
  </si>
  <si>
    <t xml:space="preserve"> BILATERAL</t>
  </si>
  <si>
    <t>IBRD</t>
  </si>
  <si>
    <t>CDB</t>
  </si>
  <si>
    <t>IDB</t>
  </si>
  <si>
    <t>OPEC</t>
  </si>
  <si>
    <t>Other</t>
  </si>
  <si>
    <t>USAID</t>
  </si>
  <si>
    <t>KUWAIT</t>
  </si>
  <si>
    <t xml:space="preserve"> UK</t>
  </si>
  <si>
    <t>Total</t>
  </si>
  <si>
    <t>IMF</t>
  </si>
  <si>
    <t>Mar</t>
  </si>
  <si>
    <t>Apr</t>
  </si>
  <si>
    <t>May</t>
  </si>
  <si>
    <t>June</t>
  </si>
  <si>
    <t>July</t>
  </si>
  <si>
    <t>Aug</t>
  </si>
  <si>
    <t>Sep</t>
  </si>
  <si>
    <t>Oct</t>
  </si>
  <si>
    <t>Nov</t>
  </si>
  <si>
    <t>Dec</t>
  </si>
  <si>
    <t>Jan</t>
  </si>
  <si>
    <t>Feb</t>
  </si>
  <si>
    <t>Sept</t>
  </si>
  <si>
    <t>CDC loans were fully paid October 1998.</t>
  </si>
  <si>
    <t>CIDA loans were fully paid November 1990.</t>
  </si>
  <si>
    <t xml:space="preserve">Effective 1 March 1992 BTL was reclassified as a private sector entity and this reduced </t>
  </si>
  <si>
    <t>the loan balance of the external commercial banks.</t>
  </si>
  <si>
    <t>Effective 27 October 1999, BEL loans were reclassified as private sector debt as a</t>
  </si>
  <si>
    <t xml:space="preserve"> result of its full privatization.</t>
  </si>
  <si>
    <t xml:space="preserve">The Outstanding External Debt of BEL and WASA, guaranteed by Government, </t>
  </si>
  <si>
    <t>remains a contingent liability of Central Government.</t>
  </si>
  <si>
    <t xml:space="preserve">BMC is the issuer of DFC/North America Securitization loan through the Bank of New </t>
  </si>
  <si>
    <t xml:space="preserve">USAID debt was reduced by BZ$17.2mn, due to the Debt for Nature Swap Agreement </t>
  </si>
  <si>
    <t>that was signed on 2 August 2001 but implemented on 30 November 2001.</t>
  </si>
  <si>
    <t xml:space="preserve">York which was recorded as a contingent liability of Central Government. However, in </t>
  </si>
  <si>
    <t xml:space="preserve">accordance with GDDS guideline, this transaction is now included as part of public </t>
  </si>
  <si>
    <t>financial sector stock of external debt obligation.</t>
  </si>
  <si>
    <t xml:space="preserve">IMF SDR Allocation of SDR $17.9mn is included as part of the financial public sector </t>
  </si>
  <si>
    <t>external debt.</t>
  </si>
  <si>
    <t xml:space="preserve">The nationalization of BEL on 21 June  2011 caused the increase in debt, which was </t>
  </si>
  <si>
    <t>matched by GOB’s acquisition of assets of equal value.</t>
  </si>
  <si>
    <t>TABLE 35 PUBLIC SECTOR: DISBURSED OUTSTANDING EXTERNAL DEBT</t>
  </si>
  <si>
    <t>Table 35 PUBLIC SECTOR: Disbursed Outstanding External Debt</t>
  </si>
  <si>
    <t>GOV</t>
  </si>
  <si>
    <t xml:space="preserve"> CABEI</t>
  </si>
  <si>
    <t>KFED</t>
  </si>
  <si>
    <t>ROC/EBRC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</si>
</sst>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* #,##0.00_);_(* \(#,##0.00\);_(* &quot;-&quot;??_);_(@_)"/>
    <numFmt numFmtId="165" formatCode="0.0_)"/>
    <numFmt numFmtId="166" formatCode="#,##0.0_);\(#,##0.0\)"/>
    <numFmt numFmtId="167" formatCode="_(* #,##0.0_);_(* \(#,##0.0\);_(* &quot;-&quot;??_);_(@_)"/>
    <numFmt numFmtId="168" formatCode="#,##0.0"/>
    <numFmt numFmtId="169" formatCode="0.0"/>
  </numFmts>
  <fonts count="15" x14ac:knownFonts="1">
    <font>
      <sz val="10"/>
      <name val="Courier"/>
    </font>
    <font>
      <sz val="12"/>
      <name val="Times New Roman"/>
      <family val="1"/>
    </font>
    <font>
      <sz val="8"/>
      <name val="Arial"/>
      <family val="2"/>
    </font>
    <font>
      <sz val="10"/>
      <name val="Courier"/>
      <family val="3"/>
    </font>
    <font>
      <b/>
      <sz val="12"/>
      <name val="Arial"/>
      <family val="2"/>
    </font>
    <font>
      <sz val="10"/>
      <name val="Courier"/>
      <family val="3"/>
    </font>
    <font>
      <sz val="10"/>
      <name val="Arial"/>
      <family val="2"/>
    </font>
    <font>
      <b/>
      <sz val="10"/>
      <name val="Arial"/>
      <family val="2"/>
    </font>
    <font>
      <sz val="12"/>
      <name val="Courier"/>
      <family val="3"/>
    </font>
    <font>
      <b/>
      <u/>
      <sz val="12"/>
      <name val="Arial"/>
      <family val="2"/>
    </font>
    <font>
      <sz val="12"/>
      <name val="Arial"/>
      <family val="2"/>
    </font>
    <font>
      <b/>
      <sz val="10"/>
      <name val="Courier"/>
    </font>
    <font>
      <sz val="10"/>
      <color rgb="FFFF0000"/>
      <name val="Courier"/>
    </font>
    <font>
      <sz val="10"/>
      <name val="Courier"/>
    </font>
    <font>
      <sz val="8"/>
      <name val="Courie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165" fontId="3" fillId="0" borderId="0"/>
    <xf numFmtId="165" fontId="3" fillId="0" borderId="0"/>
  </cellStyleXfs>
  <cellXfs count="102">
    <xf numFmtId="0" fontId="0" fillId="0" borderId="0" xfId="0"/>
    <xf numFmtId="0" fontId="2" fillId="0" borderId="0" xfId="0" applyFont="1"/>
    <xf numFmtId="0" fontId="0" fillId="2" borderId="0" xfId="0" applyFill="1"/>
    <xf numFmtId="0" fontId="6" fillId="0" borderId="0" xfId="0" applyFont="1"/>
    <xf numFmtId="0" fontId="7" fillId="0" borderId="0" xfId="0" quotePrefix="1" applyFont="1" applyAlignment="1">
      <alignment horizontal="right"/>
    </xf>
    <xf numFmtId="0" fontId="5" fillId="0" borderId="0" xfId="0" applyFont="1"/>
    <xf numFmtId="0" fontId="7" fillId="0" borderId="1" xfId="0" applyFont="1" applyBorder="1"/>
    <xf numFmtId="0" fontId="7" fillId="0" borderId="1" xfId="0" quotePrefix="1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5" xfId="0" applyFont="1" applyBorder="1"/>
    <xf numFmtId="0" fontId="6" fillId="2" borderId="0" xfId="0" applyFont="1" applyFill="1"/>
    <xf numFmtId="0" fontId="7" fillId="2" borderId="0" xfId="0" quotePrefix="1" applyFont="1" applyFill="1" applyAlignment="1">
      <alignment horizontal="right"/>
    </xf>
    <xf numFmtId="165" fontId="7" fillId="2" borderId="1" xfId="3" applyFont="1" applyFill="1" applyBorder="1"/>
    <xf numFmtId="165" fontId="7" fillId="2" borderId="7" xfId="3" applyFont="1" applyFill="1" applyBorder="1"/>
    <xf numFmtId="165" fontId="7" fillId="2" borderId="1" xfId="3" quotePrefix="1" applyFont="1" applyFill="1" applyBorder="1" applyAlignment="1">
      <alignment horizontal="center"/>
    </xf>
    <xf numFmtId="165" fontId="7" fillId="2" borderId="5" xfId="3" applyFont="1" applyFill="1" applyBorder="1" applyAlignment="1">
      <alignment horizontal="center"/>
    </xf>
    <xf numFmtId="165" fontId="7" fillId="2" borderId="1" xfId="3" applyFont="1" applyFill="1" applyBorder="1" applyAlignment="1">
      <alignment horizontal="center"/>
    </xf>
    <xf numFmtId="165" fontId="7" fillId="2" borderId="6" xfId="3" quotePrefix="1" applyFont="1" applyFill="1" applyBorder="1" applyAlignment="1">
      <alignment horizontal="center"/>
    </xf>
    <xf numFmtId="165" fontId="6" fillId="2" borderId="0" xfId="3" applyFont="1" applyFill="1"/>
    <xf numFmtId="165" fontId="6" fillId="2" borderId="0" xfId="0" applyNumberFormat="1" applyFont="1" applyFill="1"/>
    <xf numFmtId="166" fontId="6" fillId="2" borderId="0" xfId="0" applyNumberFormat="1" applyFont="1" applyFill="1"/>
    <xf numFmtId="0" fontId="5" fillId="2" borderId="0" xfId="0" applyFont="1" applyFill="1"/>
    <xf numFmtId="167" fontId="6" fillId="2" borderId="0" xfId="1" applyNumberFormat="1" applyFont="1" applyFill="1" applyBorder="1"/>
    <xf numFmtId="167" fontId="5" fillId="2" borderId="0" xfId="1" applyNumberFormat="1" applyFont="1" applyFill="1" applyBorder="1"/>
    <xf numFmtId="165" fontId="6" fillId="0" borderId="0" xfId="0" applyNumberFormat="1" applyFont="1"/>
    <xf numFmtId="166" fontId="6" fillId="0" borderId="0" xfId="0" applyNumberFormat="1" applyFont="1"/>
    <xf numFmtId="165" fontId="6" fillId="0" borderId="0" xfId="2" applyFont="1"/>
    <xf numFmtId="37" fontId="4" fillId="0" borderId="0" xfId="0" applyNumberFormat="1" applyFont="1" applyAlignment="1">
      <alignment horizontal="centerContinuous" vertical="center"/>
    </xf>
    <xf numFmtId="37" fontId="8" fillId="0" borderId="0" xfId="0" applyNumberFormat="1" applyFont="1" applyAlignment="1">
      <alignment horizontal="centerContinuous" vertical="center"/>
    </xf>
    <xf numFmtId="37" fontId="0" fillId="0" borderId="0" xfId="0" applyNumberFormat="1" applyAlignment="1">
      <alignment horizontal="centerContinuous" vertical="center"/>
    </xf>
    <xf numFmtId="37" fontId="0" fillId="0" borderId="0" xfId="0" applyNumberFormat="1"/>
    <xf numFmtId="0" fontId="4" fillId="0" borderId="0" xfId="0" applyFont="1"/>
    <xf numFmtId="165" fontId="7" fillId="2" borderId="8" xfId="3" applyFont="1" applyFill="1" applyBorder="1" applyAlignment="1">
      <alignment horizontal="center"/>
    </xf>
    <xf numFmtId="165" fontId="7" fillId="2" borderId="8" xfId="3" quotePrefix="1" applyFont="1" applyFill="1" applyBorder="1" applyAlignment="1">
      <alignment horizontal="center"/>
    </xf>
    <xf numFmtId="165" fontId="7" fillId="2" borderId="9" xfId="3" quotePrefix="1" applyFont="1" applyFill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0" xfId="0" applyFont="1" applyAlignment="1">
      <alignment horizontal="left"/>
    </xf>
    <xf numFmtId="165" fontId="7" fillId="0" borderId="0" xfId="2" applyFont="1" applyAlignment="1">
      <alignment horizontal="left"/>
    </xf>
    <xf numFmtId="0" fontId="6" fillId="0" borderId="0" xfId="0" applyFont="1" applyAlignment="1">
      <alignment horizontal="left"/>
    </xf>
    <xf numFmtId="0" fontId="7" fillId="0" borderId="0" xfId="0" applyFont="1"/>
    <xf numFmtId="1" fontId="7" fillId="2" borderId="0" xfId="3" quotePrefix="1" applyNumberFormat="1" applyFont="1" applyFill="1" applyAlignment="1">
      <alignment horizontal="left"/>
    </xf>
    <xf numFmtId="1" fontId="7" fillId="0" borderId="0" xfId="2" applyNumberFormat="1" applyFont="1" applyAlignment="1">
      <alignment horizontal="left"/>
    </xf>
    <xf numFmtId="0" fontId="6" fillId="2" borderId="0" xfId="0" applyFont="1" applyFill="1" applyAlignment="1">
      <alignment horizontal="left"/>
    </xf>
    <xf numFmtId="0" fontId="10" fillId="0" borderId="0" xfId="0" applyFont="1"/>
    <xf numFmtId="0" fontId="10" fillId="2" borderId="0" xfId="0" applyFont="1" applyFill="1"/>
    <xf numFmtId="0" fontId="9" fillId="2" borderId="0" xfId="0" applyFont="1" applyFill="1"/>
    <xf numFmtId="0" fontId="10" fillId="2" borderId="0" xfId="0" applyFont="1" applyFill="1" applyAlignment="1">
      <alignment wrapText="1"/>
    </xf>
    <xf numFmtId="0" fontId="11" fillId="2" borderId="0" xfId="0" applyFont="1" applyFill="1"/>
    <xf numFmtId="168" fontId="6" fillId="0" borderId="0" xfId="0" applyNumberFormat="1" applyFont="1" applyAlignment="1">
      <alignment horizontal="right"/>
    </xf>
    <xf numFmtId="0" fontId="11" fillId="0" borderId="0" xfId="0" applyFont="1"/>
    <xf numFmtId="168" fontId="6" fillId="0" borderId="0" xfId="3" applyNumberFormat="1" applyFont="1" applyAlignment="1">
      <alignment horizontal="right"/>
    </xf>
    <xf numFmtId="0" fontId="0" fillId="3" borderId="0" xfId="0" applyFill="1"/>
    <xf numFmtId="0" fontId="0" fillId="4" borderId="0" xfId="0" applyFill="1"/>
    <xf numFmtId="165" fontId="7" fillId="0" borderId="10" xfId="3" quotePrefix="1" applyFont="1" applyBorder="1" applyAlignment="1">
      <alignment horizontal="center"/>
    </xf>
    <xf numFmtId="165" fontId="7" fillId="0" borderId="4" xfId="3" applyFont="1" applyBorder="1"/>
    <xf numFmtId="165" fontId="7" fillId="0" borderId="1" xfId="3" applyFont="1" applyBorder="1"/>
    <xf numFmtId="165" fontId="7" fillId="0" borderId="1" xfId="3" applyFont="1" applyBorder="1" applyAlignment="1">
      <alignment horizontal="center"/>
    </xf>
    <xf numFmtId="165" fontId="7" fillId="0" borderId="5" xfId="3" applyFont="1" applyBorder="1" applyAlignment="1">
      <alignment horizontal="center"/>
    </xf>
    <xf numFmtId="165" fontId="7" fillId="0" borderId="8" xfId="3" applyFont="1" applyBorder="1" applyAlignment="1">
      <alignment horizontal="center"/>
    </xf>
    <xf numFmtId="165" fontId="7" fillId="0" borderId="8" xfId="3" quotePrefix="1" applyFont="1" applyBorder="1" applyAlignment="1">
      <alignment horizontal="center"/>
    </xf>
    <xf numFmtId="1" fontId="7" fillId="0" borderId="0" xfId="3" quotePrefix="1" applyNumberFormat="1" applyFont="1" applyAlignment="1">
      <alignment horizontal="left"/>
    </xf>
    <xf numFmtId="167" fontId="5" fillId="0" borderId="0" xfId="1" applyNumberFormat="1" applyFont="1" applyFill="1" applyBorder="1"/>
    <xf numFmtId="0" fontId="11" fillId="3" borderId="0" xfId="0" applyFont="1" applyFill="1"/>
    <xf numFmtId="0" fontId="4" fillId="0" borderId="0" xfId="0" applyFont="1" applyAlignment="1">
      <alignment horizontal="center" vertical="center"/>
    </xf>
    <xf numFmtId="165" fontId="6" fillId="0" borderId="0" xfId="3" applyFont="1"/>
    <xf numFmtId="168" fontId="6" fillId="2" borderId="0" xfId="3" applyNumberFormat="1" applyFont="1" applyFill="1"/>
    <xf numFmtId="169" fontId="6" fillId="2" borderId="0" xfId="3" applyNumberFormat="1" applyFont="1" applyFill="1"/>
    <xf numFmtId="167" fontId="6" fillId="0" borderId="0" xfId="1" applyNumberFormat="1" applyFont="1" applyFill="1" applyBorder="1"/>
    <xf numFmtId="0" fontId="13" fillId="0" borderId="0" xfId="0" applyFont="1"/>
    <xf numFmtId="0" fontId="13" fillId="2" borderId="0" xfId="0" applyFont="1" applyFill="1"/>
    <xf numFmtId="168" fontId="6" fillId="0" borderId="0" xfId="3" applyNumberFormat="1" applyFont="1"/>
    <xf numFmtId="0" fontId="12" fillId="0" borderId="0" xfId="0" applyFont="1"/>
    <xf numFmtId="169" fontId="6" fillId="0" borderId="0" xfId="3" applyNumberFormat="1" applyFont="1"/>
    <xf numFmtId="165" fontId="7" fillId="0" borderId="7" xfId="3" quotePrefix="1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6" fillId="0" borderId="1" xfId="0" applyFont="1" applyBorder="1"/>
    <xf numFmtId="165" fontId="7" fillId="0" borderId="7" xfId="3" applyFont="1" applyBorder="1" applyAlignment="1">
      <alignment horizontal="center"/>
    </xf>
    <xf numFmtId="165" fontId="7" fillId="0" borderId="6" xfId="3" quotePrefix="1" applyFont="1" applyBorder="1" applyAlignment="1">
      <alignment horizontal="center"/>
    </xf>
    <xf numFmtId="165" fontId="7" fillId="0" borderId="9" xfId="3" quotePrefix="1" applyFont="1" applyBorder="1" applyAlignment="1">
      <alignment horizontal="center"/>
    </xf>
    <xf numFmtId="165" fontId="0" fillId="0" borderId="0" xfId="0" applyNumberFormat="1"/>
    <xf numFmtId="169" fontId="0" fillId="0" borderId="0" xfId="0" applyNumberFormat="1"/>
    <xf numFmtId="0" fontId="4" fillId="0" borderId="0" xfId="0" applyFont="1" applyAlignment="1">
      <alignment horizont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4" fillId="2" borderId="0" xfId="0" applyFont="1" applyFill="1" applyAlignment="1">
      <alignment horizontal="center"/>
    </xf>
    <xf numFmtId="165" fontId="7" fillId="2" borderId="2" xfId="3" quotePrefix="1" applyFont="1" applyFill="1" applyBorder="1" applyAlignment="1">
      <alignment horizontal="center"/>
    </xf>
    <xf numFmtId="165" fontId="7" fillId="2" borderId="3" xfId="3" quotePrefix="1" applyFont="1" applyFill="1" applyBorder="1" applyAlignment="1">
      <alignment horizontal="center"/>
    </xf>
    <xf numFmtId="165" fontId="7" fillId="2" borderId="4" xfId="3" quotePrefix="1" applyFont="1" applyFill="1" applyBorder="1" applyAlignment="1">
      <alignment horizontal="center"/>
    </xf>
    <xf numFmtId="165" fontId="7" fillId="2" borderId="2" xfId="3" applyFont="1" applyFill="1" applyBorder="1" applyAlignment="1">
      <alignment horizontal="center"/>
    </xf>
    <xf numFmtId="165" fontId="7" fillId="2" borderId="3" xfId="3" applyFont="1" applyFill="1" applyBorder="1" applyAlignment="1">
      <alignment horizontal="center"/>
    </xf>
    <xf numFmtId="165" fontId="7" fillId="2" borderId="4" xfId="3" applyFont="1" applyFill="1" applyBorder="1" applyAlignment="1">
      <alignment horizontal="center"/>
    </xf>
    <xf numFmtId="0" fontId="4" fillId="0" borderId="0" xfId="0" applyFont="1" applyAlignment="1">
      <alignment horizontal="center" vertical="center"/>
    </xf>
    <xf numFmtId="165" fontId="7" fillId="0" borderId="10" xfId="3" quotePrefix="1" applyFont="1" applyBorder="1" applyAlignment="1">
      <alignment horizontal="center"/>
    </xf>
    <xf numFmtId="165" fontId="7" fillId="0" borderId="3" xfId="3" applyFont="1" applyBorder="1" applyAlignment="1">
      <alignment horizontal="center"/>
    </xf>
    <xf numFmtId="1" fontId="6" fillId="0" borderId="0" xfId="3" quotePrefix="1" applyNumberFormat="1" applyFont="1" applyAlignment="1">
      <alignment horizontal="left"/>
    </xf>
  </cellXfs>
  <cellStyles count="4">
    <cellStyle name="Comma" xfId="1" builtinId="3"/>
    <cellStyle name="Normal" xfId="0" builtinId="0"/>
    <cellStyle name="Normal_A" xfId="2" xr:uid="{00000000-0005-0000-0000-000002000000}"/>
    <cellStyle name="Normal_Sheet1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>
    <pageSetUpPr autoPageBreaks="0"/>
  </sheetPr>
  <dimension ref="A1:R200"/>
  <sheetViews>
    <sheetView showGridLines="0" zoomScaleNormal="100" zoomScaleSheetLayoutView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Z176" sqref="Z176"/>
    </sheetView>
  </sheetViews>
  <sheetFormatPr defaultColWidth="9.625" defaultRowHeight="12" x14ac:dyDescent="0.15"/>
  <cols>
    <col min="1" max="1" width="7.25" customWidth="1"/>
    <col min="2" max="12" width="8.625" customWidth="1"/>
    <col min="13" max="13" width="9.875" customWidth="1"/>
    <col min="14" max="14" width="11.75" customWidth="1"/>
    <col min="15" max="15" width="9.25" customWidth="1"/>
    <col min="17" max="17" width="1.625" customWidth="1"/>
    <col min="19" max="19" width="1.625" customWidth="1"/>
    <col min="20" max="20" width="8.625" customWidth="1"/>
    <col min="21" max="21" width="1.625" customWidth="1"/>
    <col min="22" max="22" width="8.625" customWidth="1"/>
    <col min="23" max="23" width="1.625" customWidth="1"/>
    <col min="24" max="24" width="10.625" customWidth="1"/>
    <col min="25" max="25" width="1.625" customWidth="1"/>
    <col min="26" max="26" width="13.625" customWidth="1"/>
    <col min="27" max="27" width="1.625" customWidth="1"/>
    <col min="28" max="28" width="10.625" customWidth="1"/>
    <col min="29" max="29" width="1.625" customWidth="1"/>
    <col min="31" max="31" width="1.625" customWidth="1"/>
    <col min="32" max="32" width="10.625" customWidth="1"/>
    <col min="33" max="33" width="1.625" customWidth="1"/>
    <col min="34" max="34" width="13.625" customWidth="1"/>
    <col min="35" max="35" width="1.625" customWidth="1"/>
    <col min="37" max="37" width="1.625" customWidth="1"/>
    <col min="39" max="39" width="1.625" customWidth="1"/>
    <col min="40" max="40" width="10.625" customWidth="1"/>
    <col min="41" max="41" width="1.625" customWidth="1"/>
  </cols>
  <sheetData>
    <row r="1" spans="1:18" s="31" customFormat="1" ht="15.75" customHeight="1" x14ac:dyDescent="0.15">
      <c r="A1" s="28" t="s">
        <v>78</v>
      </c>
      <c r="B1" s="28"/>
      <c r="C1" s="28"/>
      <c r="D1" s="28"/>
      <c r="E1" s="28"/>
      <c r="F1" s="28"/>
      <c r="G1" s="29"/>
      <c r="H1" s="30"/>
      <c r="I1" s="30"/>
      <c r="J1" s="30"/>
      <c r="K1" s="30"/>
      <c r="L1" s="30"/>
      <c r="M1" s="30"/>
      <c r="N1" s="30"/>
      <c r="O1" s="30"/>
    </row>
    <row r="2" spans="1:18" ht="11.45" hidden="1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spans="1:18" ht="18" customHeight="1" x14ac:dyDescent="0.25">
      <c r="A3" s="84"/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1"/>
      <c r="Q3" s="1"/>
      <c r="R3" s="1"/>
    </row>
    <row r="4" spans="1:18" s="5" customFormat="1" ht="12.75" customHeight="1" x14ac:dyDescent="0.2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4" t="s">
        <v>31</v>
      </c>
      <c r="P4" s="3"/>
      <c r="Q4" s="3"/>
      <c r="R4" s="3"/>
    </row>
    <row r="5" spans="1:18" s="5" customFormat="1" ht="16.5" customHeight="1" x14ac:dyDescent="0.2">
      <c r="A5" s="6"/>
      <c r="B5" s="85" t="s">
        <v>1</v>
      </c>
      <c r="C5" s="86"/>
      <c r="D5" s="86"/>
      <c r="E5" s="86"/>
      <c r="F5" s="86"/>
      <c r="G5" s="87"/>
      <c r="H5" s="88" t="s">
        <v>2</v>
      </c>
      <c r="I5" s="89"/>
      <c r="J5" s="89"/>
      <c r="K5" s="89"/>
      <c r="L5" s="90"/>
      <c r="M5" s="6"/>
      <c r="N5" s="7"/>
      <c r="O5" s="6"/>
      <c r="P5" s="3"/>
      <c r="Q5" s="3"/>
      <c r="R5" s="3"/>
    </row>
    <row r="6" spans="1:18" s="5" customFormat="1" ht="12.75" x14ac:dyDescent="0.2">
      <c r="A6" s="8" t="s">
        <v>3</v>
      </c>
      <c r="B6" s="38"/>
      <c r="C6" s="8"/>
      <c r="D6" s="8"/>
      <c r="E6" s="8"/>
      <c r="F6" s="8"/>
      <c r="G6" s="8"/>
      <c r="H6" s="8"/>
      <c r="I6" s="8"/>
      <c r="J6" s="8"/>
      <c r="K6" s="8"/>
      <c r="L6" s="9"/>
      <c r="M6" s="8" t="s">
        <v>29</v>
      </c>
      <c r="N6" s="8" t="s">
        <v>32</v>
      </c>
      <c r="O6" s="10"/>
      <c r="P6" s="3"/>
      <c r="Q6" s="3"/>
      <c r="R6" s="3"/>
    </row>
    <row r="7" spans="1:18" s="5" customFormat="1" ht="13.5" customHeight="1" x14ac:dyDescent="0.2">
      <c r="A7" s="37" t="s">
        <v>4</v>
      </c>
      <c r="B7" s="36" t="s">
        <v>5</v>
      </c>
      <c r="C7" s="37" t="s">
        <v>6</v>
      </c>
      <c r="D7" s="37" t="s">
        <v>7</v>
      </c>
      <c r="E7" s="37" t="s">
        <v>46</v>
      </c>
      <c r="F7" s="37" t="s">
        <v>34</v>
      </c>
      <c r="G7" s="37" t="s">
        <v>8</v>
      </c>
      <c r="H7" s="37" t="s">
        <v>9</v>
      </c>
      <c r="I7" s="37" t="s">
        <v>33</v>
      </c>
      <c r="J7" s="37" t="s">
        <v>10</v>
      </c>
      <c r="K7" s="37" t="s">
        <v>11</v>
      </c>
      <c r="L7" s="37" t="s">
        <v>8</v>
      </c>
      <c r="M7" s="37" t="s">
        <v>12</v>
      </c>
      <c r="N7" s="37" t="s">
        <v>13</v>
      </c>
      <c r="O7" s="37" t="s">
        <v>14</v>
      </c>
      <c r="P7" s="3"/>
      <c r="Q7" s="3"/>
      <c r="R7" s="3"/>
    </row>
    <row r="8" spans="1:18" s="5" customFormat="1" ht="15.75" customHeight="1" x14ac:dyDescent="0.2">
      <c r="A8" s="42" t="s">
        <v>15</v>
      </c>
      <c r="B8" s="3"/>
      <c r="C8" s="3"/>
      <c r="D8" s="3"/>
      <c r="E8" s="3"/>
      <c r="F8" s="3"/>
      <c r="G8" s="3"/>
      <c r="H8" s="3"/>
      <c r="I8" s="3"/>
      <c r="J8" s="3"/>
      <c r="K8" s="25"/>
      <c r="L8" s="3"/>
      <c r="M8" s="3"/>
      <c r="N8" s="3"/>
      <c r="O8" s="3"/>
      <c r="P8" s="3"/>
      <c r="Q8" s="3"/>
      <c r="R8" s="3"/>
    </row>
    <row r="9" spans="1:18" s="5" customFormat="1" ht="12.75" x14ac:dyDescent="0.2">
      <c r="A9" s="41" t="s">
        <v>47</v>
      </c>
      <c r="B9" s="26">
        <v>11.5</v>
      </c>
      <c r="C9" s="26">
        <v>15.2</v>
      </c>
      <c r="D9" s="26">
        <v>51.3</v>
      </c>
      <c r="E9" s="26">
        <v>24.3</v>
      </c>
      <c r="F9" s="26">
        <v>12.5</v>
      </c>
      <c r="G9" s="26">
        <v>0.4</v>
      </c>
      <c r="H9" s="26">
        <v>45.5</v>
      </c>
      <c r="I9" s="26">
        <v>17.600000000000001</v>
      </c>
      <c r="J9" s="26">
        <v>25.9</v>
      </c>
      <c r="K9" s="26">
        <v>0</v>
      </c>
      <c r="L9" s="26">
        <v>7.9</v>
      </c>
      <c r="M9" s="26">
        <v>9.6</v>
      </c>
      <c r="N9" s="26">
        <v>3.1</v>
      </c>
      <c r="O9" s="26">
        <f t="shared" ref="O9:O18" si="0">SUM(B9:N9)</f>
        <v>224.79999999999998</v>
      </c>
      <c r="P9" s="3"/>
      <c r="Q9" s="3"/>
      <c r="R9" s="3"/>
    </row>
    <row r="10" spans="1:18" s="5" customFormat="1" ht="12.75" x14ac:dyDescent="0.2">
      <c r="A10" s="41" t="s">
        <v>48</v>
      </c>
      <c r="B10" s="26">
        <v>11.6</v>
      </c>
      <c r="C10" s="26">
        <v>15.5</v>
      </c>
      <c r="D10" s="26">
        <v>50.9</v>
      </c>
      <c r="E10" s="26">
        <v>24.7</v>
      </c>
      <c r="F10" s="26">
        <v>13.1</v>
      </c>
      <c r="G10" s="26">
        <v>0.4</v>
      </c>
      <c r="H10" s="26">
        <v>45.5</v>
      </c>
      <c r="I10" s="26">
        <v>17.7</v>
      </c>
      <c r="J10" s="26">
        <v>26.7</v>
      </c>
      <c r="K10" s="26">
        <v>0</v>
      </c>
      <c r="L10" s="26">
        <v>7.9</v>
      </c>
      <c r="M10" s="26">
        <v>9.4</v>
      </c>
      <c r="N10" s="26">
        <v>2.5</v>
      </c>
      <c r="O10" s="26">
        <f t="shared" si="0"/>
        <v>225.89999999999998</v>
      </c>
      <c r="P10" s="3"/>
      <c r="Q10" s="3"/>
      <c r="R10" s="3"/>
    </row>
    <row r="11" spans="1:18" s="5" customFormat="1" ht="12.75" x14ac:dyDescent="0.2">
      <c r="A11" s="41" t="s">
        <v>49</v>
      </c>
      <c r="B11" s="26">
        <v>11.4</v>
      </c>
      <c r="C11" s="26">
        <v>15.5</v>
      </c>
      <c r="D11" s="26">
        <v>50.4</v>
      </c>
      <c r="E11" s="26">
        <v>25</v>
      </c>
      <c r="F11" s="26">
        <v>12.6</v>
      </c>
      <c r="G11" s="26">
        <v>0.4</v>
      </c>
      <c r="H11" s="26">
        <v>45.5</v>
      </c>
      <c r="I11" s="26">
        <v>17.3</v>
      </c>
      <c r="J11" s="26">
        <v>26.6</v>
      </c>
      <c r="K11" s="26">
        <v>0</v>
      </c>
      <c r="L11" s="26">
        <v>8</v>
      </c>
      <c r="M11" s="26">
        <v>9.1999999999999993</v>
      </c>
      <c r="N11" s="26">
        <v>2.5</v>
      </c>
      <c r="O11" s="26">
        <f t="shared" si="0"/>
        <v>224.4</v>
      </c>
      <c r="P11" s="3"/>
      <c r="Q11" s="3"/>
      <c r="R11" s="3"/>
    </row>
    <row r="12" spans="1:18" s="5" customFormat="1" ht="12.75" x14ac:dyDescent="0.2">
      <c r="A12" s="41" t="s">
        <v>50</v>
      </c>
      <c r="B12" s="26">
        <v>11.4</v>
      </c>
      <c r="C12" s="26">
        <v>15</v>
      </c>
      <c r="D12" s="26">
        <v>50.3</v>
      </c>
      <c r="E12" s="26">
        <v>24.2</v>
      </c>
      <c r="F12" s="26">
        <v>11.8</v>
      </c>
      <c r="G12" s="26">
        <v>0.4</v>
      </c>
      <c r="H12" s="26">
        <v>47.7</v>
      </c>
      <c r="I12" s="26">
        <v>17.2</v>
      </c>
      <c r="J12" s="26">
        <v>26.6</v>
      </c>
      <c r="K12" s="26">
        <v>0</v>
      </c>
      <c r="L12" s="26">
        <v>8</v>
      </c>
      <c r="M12" s="26">
        <v>9</v>
      </c>
      <c r="N12" s="26">
        <v>2</v>
      </c>
      <c r="O12" s="26">
        <f t="shared" si="0"/>
        <v>223.6</v>
      </c>
      <c r="P12" s="3"/>
      <c r="Q12" s="3"/>
      <c r="R12" s="3"/>
    </row>
    <row r="13" spans="1:18" s="5" customFormat="1" ht="12.75" x14ac:dyDescent="0.2">
      <c r="A13" s="41" t="s">
        <v>51</v>
      </c>
      <c r="B13" s="26">
        <v>11.3</v>
      </c>
      <c r="C13" s="26">
        <v>15</v>
      </c>
      <c r="D13" s="26">
        <v>50.2</v>
      </c>
      <c r="E13" s="26">
        <v>23.9</v>
      </c>
      <c r="F13" s="26">
        <v>11.6</v>
      </c>
      <c r="G13" s="26">
        <v>0.4</v>
      </c>
      <c r="H13" s="26">
        <v>47.7</v>
      </c>
      <c r="I13" s="26">
        <v>17.399999999999999</v>
      </c>
      <c r="J13" s="26">
        <v>26.4</v>
      </c>
      <c r="K13" s="26">
        <v>0</v>
      </c>
      <c r="L13" s="26">
        <v>8</v>
      </c>
      <c r="M13" s="26">
        <v>8.9</v>
      </c>
      <c r="N13" s="26">
        <v>2</v>
      </c>
      <c r="O13" s="26">
        <f t="shared" si="0"/>
        <v>222.80000000000004</v>
      </c>
      <c r="P13" s="3"/>
      <c r="Q13" s="3"/>
      <c r="R13" s="3"/>
    </row>
    <row r="14" spans="1:18" s="5" customFormat="1" ht="12.75" x14ac:dyDescent="0.2">
      <c r="A14" s="41" t="s">
        <v>52</v>
      </c>
      <c r="B14" s="26">
        <v>11.5</v>
      </c>
      <c r="C14" s="26">
        <v>15</v>
      </c>
      <c r="D14" s="26">
        <v>50.2</v>
      </c>
      <c r="E14" s="26">
        <v>23.9</v>
      </c>
      <c r="F14" s="26">
        <v>11.9</v>
      </c>
      <c r="G14" s="26">
        <v>0.4</v>
      </c>
      <c r="H14" s="26">
        <v>47.7</v>
      </c>
      <c r="I14" s="26">
        <v>17.399999999999999</v>
      </c>
      <c r="J14" s="26">
        <v>26.9</v>
      </c>
      <c r="K14" s="26">
        <v>0</v>
      </c>
      <c r="L14" s="26">
        <v>8</v>
      </c>
      <c r="M14" s="26">
        <v>7.8</v>
      </c>
      <c r="N14" s="26">
        <v>2</v>
      </c>
      <c r="O14" s="26">
        <f t="shared" si="0"/>
        <v>222.70000000000005</v>
      </c>
      <c r="P14" s="3"/>
      <c r="Q14" s="3"/>
      <c r="R14" s="3"/>
    </row>
    <row r="15" spans="1:18" s="5" customFormat="1" ht="12.75" x14ac:dyDescent="0.2">
      <c r="A15" s="41" t="s">
        <v>59</v>
      </c>
      <c r="B15" s="26">
        <v>11.4</v>
      </c>
      <c r="C15" s="26">
        <v>15.4</v>
      </c>
      <c r="D15" s="26">
        <v>50.3</v>
      </c>
      <c r="E15" s="26">
        <v>22.1</v>
      </c>
      <c r="F15" s="26">
        <v>11.9</v>
      </c>
      <c r="G15" s="26">
        <v>0.4</v>
      </c>
      <c r="H15" s="26">
        <v>47.7</v>
      </c>
      <c r="I15" s="26">
        <v>17.5</v>
      </c>
      <c r="J15" s="26">
        <v>28.5</v>
      </c>
      <c r="K15" s="26">
        <v>0</v>
      </c>
      <c r="L15" s="26">
        <v>7.5</v>
      </c>
      <c r="M15" s="26">
        <v>7.5</v>
      </c>
      <c r="N15" s="26">
        <v>1.8</v>
      </c>
      <c r="O15" s="26">
        <f t="shared" si="0"/>
        <v>222</v>
      </c>
      <c r="P15" s="3"/>
      <c r="Q15" s="3"/>
      <c r="R15" s="3"/>
    </row>
    <row r="16" spans="1:18" s="5" customFormat="1" ht="12.75" x14ac:dyDescent="0.2">
      <c r="A16" s="41" t="s">
        <v>54</v>
      </c>
      <c r="B16" s="26">
        <v>11.8</v>
      </c>
      <c r="C16" s="26">
        <v>15.6</v>
      </c>
      <c r="D16" s="26">
        <v>49.4</v>
      </c>
      <c r="E16" s="26">
        <v>22.1</v>
      </c>
      <c r="F16" s="26">
        <v>11.8</v>
      </c>
      <c r="G16" s="26">
        <v>0.4</v>
      </c>
      <c r="H16" s="26">
        <v>47.7</v>
      </c>
      <c r="I16" s="26">
        <v>17.3</v>
      </c>
      <c r="J16" s="26">
        <v>29.9</v>
      </c>
      <c r="K16" s="26">
        <v>0</v>
      </c>
      <c r="L16" s="26">
        <v>7.5</v>
      </c>
      <c r="M16" s="26">
        <v>6.7</v>
      </c>
      <c r="N16" s="26">
        <v>1.6</v>
      </c>
      <c r="O16" s="26">
        <f t="shared" si="0"/>
        <v>221.8</v>
      </c>
      <c r="P16" s="3"/>
      <c r="Q16" s="3"/>
      <c r="R16" s="3"/>
    </row>
    <row r="17" spans="1:18" s="5" customFormat="1" ht="12.75" x14ac:dyDescent="0.2">
      <c r="A17" s="41" t="s">
        <v>55</v>
      </c>
      <c r="B17" s="26">
        <v>12.5</v>
      </c>
      <c r="C17" s="26">
        <v>16.399999999999999</v>
      </c>
      <c r="D17" s="26">
        <v>49.9</v>
      </c>
      <c r="E17" s="26">
        <v>23.4</v>
      </c>
      <c r="F17" s="26">
        <v>12.4</v>
      </c>
      <c r="G17" s="26">
        <v>0.4</v>
      </c>
      <c r="H17" s="26">
        <v>47.7</v>
      </c>
      <c r="I17" s="26">
        <v>17.399999999999999</v>
      </c>
      <c r="J17" s="26">
        <v>32</v>
      </c>
      <c r="K17" s="26">
        <v>0</v>
      </c>
      <c r="L17" s="26">
        <v>7.5</v>
      </c>
      <c r="M17" s="26">
        <v>6.9</v>
      </c>
      <c r="N17" s="26">
        <v>1.6</v>
      </c>
      <c r="O17" s="26">
        <f t="shared" si="0"/>
        <v>228.1</v>
      </c>
      <c r="P17" s="3"/>
      <c r="Q17" s="3"/>
      <c r="R17" s="3"/>
    </row>
    <row r="18" spans="1:18" s="5" customFormat="1" ht="12.75" x14ac:dyDescent="0.2">
      <c r="A18" s="41" t="s">
        <v>56</v>
      </c>
      <c r="B18" s="26">
        <v>12.7</v>
      </c>
      <c r="C18" s="26">
        <v>18.8</v>
      </c>
      <c r="D18" s="26">
        <v>50.1</v>
      </c>
      <c r="E18" s="26">
        <v>23.2</v>
      </c>
      <c r="F18" s="26">
        <v>12.7</v>
      </c>
      <c r="G18" s="26">
        <v>0.4</v>
      </c>
      <c r="H18" s="26">
        <v>47.7</v>
      </c>
      <c r="I18" s="26">
        <v>17.399999999999999</v>
      </c>
      <c r="J18" s="26">
        <v>31.8</v>
      </c>
      <c r="K18" s="26">
        <v>0</v>
      </c>
      <c r="L18" s="26">
        <v>6.9</v>
      </c>
      <c r="M18" s="26">
        <v>6.6</v>
      </c>
      <c r="N18" s="26">
        <v>1.6</v>
      </c>
      <c r="O18" s="26">
        <f t="shared" si="0"/>
        <v>229.90000000000003</v>
      </c>
      <c r="P18" s="3"/>
      <c r="Q18" s="3"/>
      <c r="R18" s="3"/>
    </row>
    <row r="19" spans="1:18" s="5" customFormat="1" ht="12.75" x14ac:dyDescent="0.2">
      <c r="A19" s="42" t="s">
        <v>16</v>
      </c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3"/>
      <c r="Q19" s="3"/>
      <c r="R19" s="3"/>
    </row>
    <row r="20" spans="1:18" s="5" customFormat="1" ht="12.75" x14ac:dyDescent="0.2">
      <c r="A20" s="3" t="s">
        <v>57</v>
      </c>
      <c r="B20" s="26">
        <v>12.2</v>
      </c>
      <c r="C20" s="26">
        <v>18</v>
      </c>
      <c r="D20" s="26">
        <v>49.2</v>
      </c>
      <c r="E20" s="26">
        <v>23.5</v>
      </c>
      <c r="F20" s="26">
        <v>12</v>
      </c>
      <c r="G20" s="26">
        <v>0.4</v>
      </c>
      <c r="H20" s="26">
        <v>47.7</v>
      </c>
      <c r="I20" s="26">
        <v>18</v>
      </c>
      <c r="J20" s="26">
        <v>30.9</v>
      </c>
      <c r="K20" s="26">
        <v>0</v>
      </c>
      <c r="L20" s="26">
        <v>6.9</v>
      </c>
      <c r="M20" s="26">
        <v>7.5</v>
      </c>
      <c r="N20" s="26">
        <v>1.6</v>
      </c>
      <c r="O20" s="26">
        <f t="shared" ref="O20:O31" si="1">SUM(B20:N20)</f>
        <v>227.9</v>
      </c>
      <c r="P20" s="3"/>
      <c r="Q20" s="3"/>
      <c r="R20" s="3"/>
    </row>
    <row r="21" spans="1:18" s="5" customFormat="1" ht="12.75" x14ac:dyDescent="0.2">
      <c r="A21" s="3" t="s">
        <v>58</v>
      </c>
      <c r="B21" s="26">
        <v>12.2</v>
      </c>
      <c r="C21" s="26">
        <v>18</v>
      </c>
      <c r="D21" s="26">
        <v>50.6</v>
      </c>
      <c r="E21" s="26">
        <v>23.2</v>
      </c>
      <c r="F21" s="26">
        <v>12.1</v>
      </c>
      <c r="G21" s="26">
        <v>0.4</v>
      </c>
      <c r="H21" s="26">
        <v>47.7</v>
      </c>
      <c r="I21" s="26">
        <v>18.100000000000001</v>
      </c>
      <c r="J21" s="26">
        <v>30.8</v>
      </c>
      <c r="K21" s="26">
        <v>0</v>
      </c>
      <c r="L21" s="26">
        <v>6.9</v>
      </c>
      <c r="M21" s="26">
        <v>6.4</v>
      </c>
      <c r="N21" s="26">
        <v>1.4</v>
      </c>
      <c r="O21" s="26">
        <f t="shared" si="1"/>
        <v>227.8</v>
      </c>
      <c r="P21" s="3"/>
      <c r="Q21" s="3"/>
      <c r="R21" s="3"/>
    </row>
    <row r="22" spans="1:18" s="5" customFormat="1" ht="12.75" x14ac:dyDescent="0.2">
      <c r="A22" s="3" t="s">
        <v>47</v>
      </c>
      <c r="B22" s="26">
        <v>12.6</v>
      </c>
      <c r="C22" s="26">
        <v>18.100000000000001</v>
      </c>
      <c r="D22" s="26">
        <v>51.2</v>
      </c>
      <c r="E22" s="26">
        <v>20.399999999999999</v>
      </c>
      <c r="F22" s="26">
        <v>12.7</v>
      </c>
      <c r="G22" s="26">
        <v>0.4</v>
      </c>
      <c r="H22" s="26">
        <v>47.7</v>
      </c>
      <c r="I22" s="26">
        <v>18.399999999999999</v>
      </c>
      <c r="J22" s="26">
        <v>31.8</v>
      </c>
      <c r="K22" s="26">
        <v>0</v>
      </c>
      <c r="L22" s="26">
        <v>4.9000000000000004</v>
      </c>
      <c r="M22" s="26">
        <v>7</v>
      </c>
      <c r="N22" s="26">
        <v>5.9</v>
      </c>
      <c r="O22" s="26">
        <f t="shared" si="1"/>
        <v>231.10000000000005</v>
      </c>
      <c r="P22" s="3"/>
      <c r="Q22" s="3"/>
      <c r="R22" s="3"/>
    </row>
    <row r="23" spans="1:18" s="5" customFormat="1" ht="12.75" x14ac:dyDescent="0.2">
      <c r="A23" s="41" t="s">
        <v>48</v>
      </c>
      <c r="B23" s="26">
        <v>12.6</v>
      </c>
      <c r="C23" s="26">
        <v>18</v>
      </c>
      <c r="D23" s="26">
        <v>51</v>
      </c>
      <c r="E23" s="26">
        <v>20.399999999999999</v>
      </c>
      <c r="F23" s="26">
        <v>11.9</v>
      </c>
      <c r="G23" s="26">
        <v>0.4</v>
      </c>
      <c r="H23" s="26">
        <v>47.7</v>
      </c>
      <c r="I23" s="26">
        <v>18.5</v>
      </c>
      <c r="J23" s="26">
        <v>32.700000000000003</v>
      </c>
      <c r="K23" s="26">
        <v>0</v>
      </c>
      <c r="L23" s="26">
        <v>4.9000000000000004</v>
      </c>
      <c r="M23" s="26">
        <v>7.4</v>
      </c>
      <c r="N23" s="26">
        <v>5.8</v>
      </c>
      <c r="O23" s="26">
        <f t="shared" si="1"/>
        <v>231.3</v>
      </c>
      <c r="P23" s="3"/>
      <c r="Q23" s="3"/>
      <c r="R23" s="3"/>
    </row>
    <row r="24" spans="1:18" s="5" customFormat="1" ht="12.75" x14ac:dyDescent="0.2">
      <c r="A24" s="41" t="s">
        <v>49</v>
      </c>
      <c r="B24" s="26">
        <v>12.6</v>
      </c>
      <c r="C24" s="26">
        <v>17</v>
      </c>
      <c r="D24" s="26">
        <v>50.3</v>
      </c>
      <c r="E24" s="26">
        <v>10.9</v>
      </c>
      <c r="F24" s="26">
        <v>11.5</v>
      </c>
      <c r="G24" s="26">
        <v>0.4</v>
      </c>
      <c r="H24" s="26">
        <v>47.7</v>
      </c>
      <c r="I24" s="26">
        <v>18.3</v>
      </c>
      <c r="J24" s="26">
        <v>32</v>
      </c>
      <c r="K24" s="26">
        <v>0</v>
      </c>
      <c r="L24" s="26">
        <v>4.9000000000000004</v>
      </c>
      <c r="M24" s="26">
        <v>7.2</v>
      </c>
      <c r="N24" s="26">
        <v>6.1</v>
      </c>
      <c r="O24" s="26">
        <f t="shared" si="1"/>
        <v>218.90000000000003</v>
      </c>
      <c r="P24" s="3"/>
      <c r="Q24" s="3"/>
      <c r="R24" s="3"/>
    </row>
    <row r="25" spans="1:18" s="5" customFormat="1" ht="12.75" x14ac:dyDescent="0.2">
      <c r="A25" s="41" t="s">
        <v>50</v>
      </c>
      <c r="B25" s="26">
        <v>12</v>
      </c>
      <c r="C25" s="26">
        <v>16.2</v>
      </c>
      <c r="D25" s="26">
        <v>50.9</v>
      </c>
      <c r="E25" s="26">
        <v>17.5</v>
      </c>
      <c r="F25" s="26">
        <v>10.6</v>
      </c>
      <c r="G25" s="26">
        <v>0.8</v>
      </c>
      <c r="H25" s="26">
        <v>47.7</v>
      </c>
      <c r="I25" s="26">
        <v>18.5</v>
      </c>
      <c r="J25" s="26">
        <v>32.299999999999997</v>
      </c>
      <c r="K25" s="26">
        <v>0</v>
      </c>
      <c r="L25" s="26">
        <v>4.8</v>
      </c>
      <c r="M25" s="26">
        <v>6.5</v>
      </c>
      <c r="N25" s="26">
        <v>5.7</v>
      </c>
      <c r="O25" s="26">
        <f t="shared" si="1"/>
        <v>223.5</v>
      </c>
      <c r="P25" s="3"/>
      <c r="Q25" s="3"/>
      <c r="R25" s="3"/>
    </row>
    <row r="26" spans="1:18" s="5" customFormat="1" ht="12.75" x14ac:dyDescent="0.2">
      <c r="A26" s="41" t="s">
        <v>51</v>
      </c>
      <c r="B26" s="26">
        <v>10.5</v>
      </c>
      <c r="C26" s="26">
        <v>16.600000000000001</v>
      </c>
      <c r="D26" s="26">
        <v>51.5</v>
      </c>
      <c r="E26" s="26">
        <v>17.399999999999999</v>
      </c>
      <c r="F26" s="26">
        <v>10.6</v>
      </c>
      <c r="G26" s="26">
        <v>0.8</v>
      </c>
      <c r="H26" s="26">
        <v>47.7</v>
      </c>
      <c r="I26" s="26">
        <v>18.5</v>
      </c>
      <c r="J26" s="26">
        <v>32.5</v>
      </c>
      <c r="K26" s="26">
        <v>0</v>
      </c>
      <c r="L26" s="26">
        <v>4.8</v>
      </c>
      <c r="M26" s="26">
        <v>6.5</v>
      </c>
      <c r="N26" s="26">
        <v>5.7</v>
      </c>
      <c r="O26" s="26">
        <f t="shared" si="1"/>
        <v>223.1</v>
      </c>
      <c r="P26" s="3"/>
      <c r="Q26" s="3"/>
      <c r="R26" s="3"/>
    </row>
    <row r="27" spans="1:18" s="5" customFormat="1" ht="12.75" x14ac:dyDescent="0.2">
      <c r="A27" s="41" t="s">
        <v>52</v>
      </c>
      <c r="B27" s="26">
        <v>11.4</v>
      </c>
      <c r="C27" s="26">
        <v>16.399999999999999</v>
      </c>
      <c r="D27" s="26">
        <v>50</v>
      </c>
      <c r="E27" s="26">
        <v>16.8</v>
      </c>
      <c r="F27" s="26">
        <v>10.4</v>
      </c>
      <c r="G27" s="26">
        <v>0.8</v>
      </c>
      <c r="H27" s="26">
        <v>47.7</v>
      </c>
      <c r="I27" s="26">
        <v>18.100000000000001</v>
      </c>
      <c r="J27" s="26">
        <v>31.8</v>
      </c>
      <c r="K27" s="26">
        <v>0</v>
      </c>
      <c r="L27" s="26">
        <v>4.8</v>
      </c>
      <c r="M27" s="26">
        <v>5.2</v>
      </c>
      <c r="N27" s="26">
        <v>5.5</v>
      </c>
      <c r="O27" s="26">
        <f t="shared" si="1"/>
        <v>218.9</v>
      </c>
      <c r="P27" s="3"/>
      <c r="Q27" s="3"/>
      <c r="R27" s="3"/>
    </row>
    <row r="28" spans="1:18" s="5" customFormat="1" ht="12.75" x14ac:dyDescent="0.2">
      <c r="A28" s="41" t="s">
        <v>59</v>
      </c>
      <c r="B28" s="26">
        <v>11.8</v>
      </c>
      <c r="C28" s="26">
        <v>17.399999999999999</v>
      </c>
      <c r="D28" s="26">
        <v>49.8</v>
      </c>
      <c r="E28" s="26">
        <v>16.600000000000001</v>
      </c>
      <c r="F28" s="26">
        <v>10.5</v>
      </c>
      <c r="G28" s="26">
        <v>0.8</v>
      </c>
      <c r="H28" s="26">
        <v>47.7</v>
      </c>
      <c r="I28" s="26">
        <v>18.5</v>
      </c>
      <c r="J28" s="26">
        <v>31.9</v>
      </c>
      <c r="K28" s="26">
        <v>0</v>
      </c>
      <c r="L28" s="26">
        <v>4.8</v>
      </c>
      <c r="M28" s="26">
        <v>5.4</v>
      </c>
      <c r="N28" s="26">
        <v>5.5</v>
      </c>
      <c r="O28" s="26">
        <f t="shared" si="1"/>
        <v>220.70000000000002</v>
      </c>
      <c r="P28" s="3"/>
      <c r="Q28" s="3"/>
      <c r="R28" s="3"/>
    </row>
    <row r="29" spans="1:18" s="5" customFormat="1" ht="12.75" x14ac:dyDescent="0.2">
      <c r="A29" s="41" t="s">
        <v>54</v>
      </c>
      <c r="B29" s="26">
        <v>12.1</v>
      </c>
      <c r="C29" s="26">
        <v>18.399999999999999</v>
      </c>
      <c r="D29" s="26">
        <v>49.6</v>
      </c>
      <c r="E29" s="26">
        <v>16.2</v>
      </c>
      <c r="F29" s="26">
        <v>10.3</v>
      </c>
      <c r="G29" s="26">
        <v>0.8</v>
      </c>
      <c r="H29" s="26">
        <v>47.7</v>
      </c>
      <c r="I29" s="26">
        <v>18.3</v>
      </c>
      <c r="J29" s="26">
        <v>33.6</v>
      </c>
      <c r="K29" s="26">
        <v>0</v>
      </c>
      <c r="L29" s="26">
        <v>4.8</v>
      </c>
      <c r="M29" s="26">
        <v>5.0999999999999996</v>
      </c>
      <c r="N29" s="26">
        <v>5.5</v>
      </c>
      <c r="O29" s="26">
        <f t="shared" si="1"/>
        <v>222.4</v>
      </c>
      <c r="P29" s="3"/>
      <c r="Q29" s="3"/>
      <c r="R29" s="3"/>
    </row>
    <row r="30" spans="1:18" s="5" customFormat="1" ht="12.75" x14ac:dyDescent="0.2">
      <c r="A30" s="41" t="s">
        <v>55</v>
      </c>
      <c r="B30" s="26">
        <v>12.7</v>
      </c>
      <c r="C30" s="26">
        <v>18.8</v>
      </c>
      <c r="D30" s="26">
        <v>50.2</v>
      </c>
      <c r="E30" s="26">
        <v>16</v>
      </c>
      <c r="F30" s="26">
        <v>10.8</v>
      </c>
      <c r="G30" s="26">
        <v>1.3</v>
      </c>
      <c r="H30" s="26">
        <v>47.7</v>
      </c>
      <c r="I30" s="26">
        <v>18.5</v>
      </c>
      <c r="J30" s="26">
        <v>35.5</v>
      </c>
      <c r="K30" s="26">
        <v>0</v>
      </c>
      <c r="L30" s="26">
        <v>4.8</v>
      </c>
      <c r="M30" s="26">
        <v>5.0999999999999996</v>
      </c>
      <c r="N30" s="26">
        <v>5.5</v>
      </c>
      <c r="O30" s="26">
        <f t="shared" si="1"/>
        <v>226.9</v>
      </c>
      <c r="P30" s="3"/>
      <c r="Q30" s="3"/>
      <c r="R30" s="3"/>
    </row>
    <row r="31" spans="1:18" s="5" customFormat="1" ht="12.75" x14ac:dyDescent="0.2">
      <c r="A31" s="41" t="s">
        <v>56</v>
      </c>
      <c r="B31" s="26">
        <v>12.3</v>
      </c>
      <c r="C31" s="26">
        <v>18.399999999999999</v>
      </c>
      <c r="D31" s="26">
        <v>52</v>
      </c>
      <c r="E31" s="26">
        <v>15.8</v>
      </c>
      <c r="F31" s="26">
        <v>11</v>
      </c>
      <c r="G31" s="26">
        <v>1.3</v>
      </c>
      <c r="H31" s="26">
        <v>48.2</v>
      </c>
      <c r="I31" s="26">
        <v>18.600000000000001</v>
      </c>
      <c r="J31" s="26">
        <v>40.200000000000003</v>
      </c>
      <c r="K31" s="26">
        <v>0</v>
      </c>
      <c r="L31" s="26">
        <v>3.5</v>
      </c>
      <c r="M31" s="26">
        <v>4.4000000000000004</v>
      </c>
      <c r="N31" s="26">
        <v>22.6</v>
      </c>
      <c r="O31" s="26">
        <f t="shared" si="1"/>
        <v>248.3</v>
      </c>
      <c r="P31" s="3"/>
      <c r="Q31" s="3"/>
      <c r="R31" s="3"/>
    </row>
    <row r="32" spans="1:18" s="5" customFormat="1" ht="12.75" x14ac:dyDescent="0.2">
      <c r="A32" s="39" t="s">
        <v>17</v>
      </c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3"/>
      <c r="Q32" s="3"/>
      <c r="R32" s="3"/>
    </row>
    <row r="33" spans="1:18" s="5" customFormat="1" ht="12.75" x14ac:dyDescent="0.2">
      <c r="A33" s="3" t="s">
        <v>57</v>
      </c>
      <c r="B33" s="26">
        <v>11.7</v>
      </c>
      <c r="C33" s="26">
        <v>19.899999999999999</v>
      </c>
      <c r="D33" s="26">
        <v>49.8</v>
      </c>
      <c r="E33" s="26">
        <v>14.9</v>
      </c>
      <c r="F33" s="26">
        <v>11</v>
      </c>
      <c r="G33" s="26">
        <v>1.3</v>
      </c>
      <c r="H33" s="26">
        <v>48.2</v>
      </c>
      <c r="I33" s="26">
        <v>18.8</v>
      </c>
      <c r="J33" s="26">
        <v>41.8</v>
      </c>
      <c r="K33" s="26">
        <v>0</v>
      </c>
      <c r="L33" s="26">
        <v>2.1</v>
      </c>
      <c r="M33" s="26">
        <v>6</v>
      </c>
      <c r="N33" s="26">
        <v>22.3</v>
      </c>
      <c r="O33" s="26">
        <f t="shared" ref="O33:O44" si="2">SUM(B33:N33)</f>
        <v>247.80000000000004</v>
      </c>
      <c r="P33" s="3"/>
      <c r="Q33" s="3"/>
      <c r="R33" s="3"/>
    </row>
    <row r="34" spans="1:18" s="5" customFormat="1" ht="12.75" x14ac:dyDescent="0.2">
      <c r="A34" s="3" t="s">
        <v>58</v>
      </c>
      <c r="B34" s="26">
        <v>11.8</v>
      </c>
      <c r="C34" s="26">
        <v>19.899999999999999</v>
      </c>
      <c r="D34" s="26">
        <v>48.8</v>
      </c>
      <c r="E34" s="26">
        <v>14.1</v>
      </c>
      <c r="F34" s="26">
        <v>10.3</v>
      </c>
      <c r="G34" s="26">
        <v>1.3</v>
      </c>
      <c r="H34" s="26">
        <v>48.2</v>
      </c>
      <c r="I34" s="26">
        <v>18.5</v>
      </c>
      <c r="J34" s="26">
        <v>38.799999999999997</v>
      </c>
      <c r="K34" s="26">
        <v>0</v>
      </c>
      <c r="L34" s="26">
        <v>2.1</v>
      </c>
      <c r="M34" s="26">
        <v>5.6</v>
      </c>
      <c r="N34" s="26">
        <v>22.8</v>
      </c>
      <c r="O34" s="26">
        <f t="shared" si="2"/>
        <v>242.2</v>
      </c>
      <c r="P34" s="3"/>
      <c r="Q34" s="3"/>
      <c r="R34" s="3"/>
    </row>
    <row r="35" spans="1:18" s="5" customFormat="1" ht="12.75" x14ac:dyDescent="0.2">
      <c r="A35" s="3" t="s">
        <v>47</v>
      </c>
      <c r="B35" s="26">
        <v>11.5</v>
      </c>
      <c r="C35" s="26">
        <v>19.399999999999999</v>
      </c>
      <c r="D35" s="26">
        <v>51.4</v>
      </c>
      <c r="E35" s="26">
        <v>13.1</v>
      </c>
      <c r="F35" s="26">
        <v>10.8</v>
      </c>
      <c r="G35" s="26">
        <v>1.2</v>
      </c>
      <c r="H35" s="26">
        <v>48.2</v>
      </c>
      <c r="I35" s="26">
        <v>18.3</v>
      </c>
      <c r="J35" s="26">
        <v>39</v>
      </c>
      <c r="K35" s="26">
        <v>0</v>
      </c>
      <c r="L35" s="26">
        <v>4.0999999999999996</v>
      </c>
      <c r="M35" s="26">
        <v>4.2</v>
      </c>
      <c r="N35" s="26">
        <v>22.6</v>
      </c>
      <c r="O35" s="26">
        <f t="shared" si="2"/>
        <v>243.79999999999998</v>
      </c>
      <c r="P35" s="3"/>
      <c r="Q35" s="3"/>
      <c r="R35" s="3"/>
    </row>
    <row r="36" spans="1:18" s="5" customFormat="1" ht="12.75" x14ac:dyDescent="0.2">
      <c r="A36" s="41" t="s">
        <v>48</v>
      </c>
      <c r="B36" s="26">
        <v>11.5</v>
      </c>
      <c r="C36" s="26">
        <v>20.2</v>
      </c>
      <c r="D36" s="26">
        <v>50.7</v>
      </c>
      <c r="E36" s="26">
        <v>12.9</v>
      </c>
      <c r="F36" s="26">
        <v>10.7</v>
      </c>
      <c r="G36" s="26">
        <v>1.3</v>
      </c>
      <c r="H36" s="26">
        <v>48.2</v>
      </c>
      <c r="I36" s="26">
        <v>18.399999999999999</v>
      </c>
      <c r="J36" s="26">
        <v>38.9</v>
      </c>
      <c r="K36" s="26">
        <v>0</v>
      </c>
      <c r="L36" s="26">
        <v>4</v>
      </c>
      <c r="M36" s="26">
        <v>4</v>
      </c>
      <c r="N36" s="26">
        <v>22.6</v>
      </c>
      <c r="O36" s="26">
        <f t="shared" si="2"/>
        <v>243.4</v>
      </c>
      <c r="P36" s="3"/>
      <c r="Q36" s="3"/>
      <c r="R36" s="3"/>
    </row>
    <row r="37" spans="1:18" s="5" customFormat="1" ht="12.75" x14ac:dyDescent="0.2">
      <c r="A37" s="41" t="s">
        <v>49</v>
      </c>
      <c r="B37" s="26">
        <v>11</v>
      </c>
      <c r="C37" s="26">
        <v>20.6</v>
      </c>
      <c r="D37" s="26">
        <v>50.5</v>
      </c>
      <c r="E37" s="26">
        <v>11.4</v>
      </c>
      <c r="F37" s="26">
        <v>10</v>
      </c>
      <c r="G37" s="26">
        <v>1.3</v>
      </c>
      <c r="H37" s="26">
        <v>48.2</v>
      </c>
      <c r="I37" s="26">
        <v>18.100000000000001</v>
      </c>
      <c r="J37" s="26">
        <v>36.200000000000003</v>
      </c>
      <c r="K37" s="26">
        <v>0</v>
      </c>
      <c r="L37" s="26">
        <v>4</v>
      </c>
      <c r="M37" s="26">
        <v>3.9</v>
      </c>
      <c r="N37" s="26">
        <v>22.6</v>
      </c>
      <c r="O37" s="26">
        <f t="shared" si="2"/>
        <v>237.8</v>
      </c>
      <c r="P37" s="3"/>
      <c r="Q37" s="3"/>
      <c r="R37" s="3"/>
    </row>
    <row r="38" spans="1:18" s="5" customFormat="1" ht="12.75" x14ac:dyDescent="0.2">
      <c r="A38" s="41" t="s">
        <v>50</v>
      </c>
      <c r="B38" s="26">
        <v>10.9</v>
      </c>
      <c r="C38" s="26">
        <v>23.2</v>
      </c>
      <c r="D38" s="26">
        <v>52.6</v>
      </c>
      <c r="E38" s="26">
        <v>10.6</v>
      </c>
      <c r="F38" s="26">
        <v>9.6999999999999993</v>
      </c>
      <c r="G38" s="26">
        <v>1.3</v>
      </c>
      <c r="H38" s="26">
        <v>49.5</v>
      </c>
      <c r="I38" s="26">
        <v>18.3</v>
      </c>
      <c r="J38" s="26">
        <v>36.1</v>
      </c>
      <c r="K38" s="26">
        <v>0</v>
      </c>
      <c r="L38" s="26">
        <v>3.8</v>
      </c>
      <c r="M38" s="26">
        <v>3.9</v>
      </c>
      <c r="N38" s="26">
        <v>22.2</v>
      </c>
      <c r="O38" s="26">
        <f t="shared" si="2"/>
        <v>242.10000000000002</v>
      </c>
      <c r="P38" s="3"/>
      <c r="Q38" s="3"/>
      <c r="R38" s="3"/>
    </row>
    <row r="39" spans="1:18" s="5" customFormat="1" ht="12.75" x14ac:dyDescent="0.2">
      <c r="A39" s="41" t="s">
        <v>51</v>
      </c>
      <c r="B39" s="26">
        <v>11.4</v>
      </c>
      <c r="C39" s="26">
        <v>22.5</v>
      </c>
      <c r="D39" s="26">
        <v>54.4</v>
      </c>
      <c r="E39" s="26">
        <v>10.6</v>
      </c>
      <c r="F39" s="26">
        <v>10.4</v>
      </c>
      <c r="G39" s="26">
        <v>1.8</v>
      </c>
      <c r="H39" s="26">
        <v>49.5</v>
      </c>
      <c r="I39" s="26">
        <v>18.399999999999999</v>
      </c>
      <c r="J39" s="26">
        <v>38.6</v>
      </c>
      <c r="K39" s="26">
        <v>0</v>
      </c>
      <c r="L39" s="26">
        <v>3.3</v>
      </c>
      <c r="M39" s="26">
        <v>3.9</v>
      </c>
      <c r="N39" s="26">
        <v>22.2</v>
      </c>
      <c r="O39" s="26">
        <f t="shared" si="2"/>
        <v>247</v>
      </c>
      <c r="P39" s="3"/>
      <c r="Q39" s="3"/>
      <c r="R39" s="3"/>
    </row>
    <row r="40" spans="1:18" s="5" customFormat="1" ht="12.75" x14ac:dyDescent="0.2">
      <c r="A40" s="41" t="s">
        <v>52</v>
      </c>
      <c r="B40" s="26">
        <v>11</v>
      </c>
      <c r="C40" s="26">
        <v>24.3</v>
      </c>
      <c r="D40" s="26">
        <v>55.1</v>
      </c>
      <c r="E40" s="26">
        <v>9.6999999999999993</v>
      </c>
      <c r="F40" s="26">
        <v>9.8000000000000007</v>
      </c>
      <c r="G40" s="26">
        <v>1.8</v>
      </c>
      <c r="H40" s="26">
        <v>49.5</v>
      </c>
      <c r="I40" s="26">
        <v>18.600000000000001</v>
      </c>
      <c r="J40" s="26">
        <v>37.200000000000003</v>
      </c>
      <c r="K40" s="26">
        <v>0</v>
      </c>
      <c r="L40" s="26">
        <v>4.9000000000000004</v>
      </c>
      <c r="M40" s="26">
        <v>3.8</v>
      </c>
      <c r="N40" s="26">
        <v>22.2</v>
      </c>
      <c r="O40" s="26">
        <f t="shared" si="2"/>
        <v>247.9</v>
      </c>
      <c r="P40" s="3"/>
      <c r="Q40" s="3"/>
      <c r="R40" s="3"/>
    </row>
    <row r="41" spans="1:18" s="5" customFormat="1" ht="12.75" x14ac:dyDescent="0.2">
      <c r="A41" s="41" t="s">
        <v>59</v>
      </c>
      <c r="B41" s="26">
        <v>11.3</v>
      </c>
      <c r="C41" s="26">
        <v>24.5</v>
      </c>
      <c r="D41" s="26">
        <v>55.1</v>
      </c>
      <c r="E41" s="26">
        <v>8.6999999999999993</v>
      </c>
      <c r="F41" s="26">
        <v>10.199999999999999</v>
      </c>
      <c r="G41" s="26">
        <v>2.1</v>
      </c>
      <c r="H41" s="26">
        <v>49.5</v>
      </c>
      <c r="I41" s="26">
        <v>18.600000000000001</v>
      </c>
      <c r="J41" s="26">
        <v>39.299999999999997</v>
      </c>
      <c r="K41" s="26">
        <v>0</v>
      </c>
      <c r="L41" s="26">
        <v>4.2</v>
      </c>
      <c r="M41" s="26">
        <v>3.8</v>
      </c>
      <c r="N41" s="26">
        <v>22</v>
      </c>
      <c r="O41" s="26">
        <f t="shared" si="2"/>
        <v>249.3</v>
      </c>
      <c r="P41" s="3"/>
      <c r="Q41" s="3"/>
      <c r="R41" s="3"/>
    </row>
    <row r="42" spans="1:18" s="5" customFormat="1" ht="12.75" x14ac:dyDescent="0.2">
      <c r="A42" s="41" t="s">
        <v>54</v>
      </c>
      <c r="B42" s="26">
        <v>11.4</v>
      </c>
      <c r="C42" s="26">
        <v>25.9</v>
      </c>
      <c r="D42" s="26">
        <v>56.4</v>
      </c>
      <c r="E42" s="26">
        <v>8.4</v>
      </c>
      <c r="F42" s="26">
        <v>9.1999999999999993</v>
      </c>
      <c r="G42" s="26">
        <v>2.8</v>
      </c>
      <c r="H42" s="26">
        <v>49.5</v>
      </c>
      <c r="I42" s="26">
        <v>18.399999999999999</v>
      </c>
      <c r="J42" s="26">
        <v>38</v>
      </c>
      <c r="K42" s="26">
        <v>0</v>
      </c>
      <c r="L42" s="26">
        <v>4.2</v>
      </c>
      <c r="M42" s="26">
        <v>3.7</v>
      </c>
      <c r="N42" s="26">
        <v>22</v>
      </c>
      <c r="O42" s="26">
        <f t="shared" si="2"/>
        <v>249.89999999999998</v>
      </c>
      <c r="P42" s="3"/>
      <c r="Q42" s="3"/>
      <c r="R42" s="3"/>
    </row>
    <row r="43" spans="1:18" s="5" customFormat="1" ht="12.75" x14ac:dyDescent="0.2">
      <c r="A43" s="41" t="s">
        <v>55</v>
      </c>
      <c r="B43" s="26">
        <v>11.6</v>
      </c>
      <c r="C43" s="26">
        <v>25.6</v>
      </c>
      <c r="D43" s="26">
        <v>56.3</v>
      </c>
      <c r="E43" s="26">
        <v>7.6</v>
      </c>
      <c r="F43" s="26">
        <v>8.9</v>
      </c>
      <c r="G43" s="26">
        <v>2.8</v>
      </c>
      <c r="H43" s="26">
        <v>49.5</v>
      </c>
      <c r="I43" s="26">
        <v>18.5</v>
      </c>
      <c r="J43" s="26">
        <v>37.9</v>
      </c>
      <c r="K43" s="26">
        <v>0</v>
      </c>
      <c r="L43" s="26">
        <v>4.2</v>
      </c>
      <c r="M43" s="26">
        <v>3.7</v>
      </c>
      <c r="N43" s="26">
        <v>23.6</v>
      </c>
      <c r="O43" s="26">
        <f t="shared" si="2"/>
        <v>250.2</v>
      </c>
      <c r="P43" s="3"/>
      <c r="Q43" s="3"/>
      <c r="R43" s="3"/>
    </row>
    <row r="44" spans="1:18" s="5" customFormat="1" ht="12.75" x14ac:dyDescent="0.2">
      <c r="A44" s="41" t="s">
        <v>56</v>
      </c>
      <c r="B44" s="26">
        <v>11.8</v>
      </c>
      <c r="C44" s="26">
        <v>27.3</v>
      </c>
      <c r="D44" s="26">
        <v>58.5</v>
      </c>
      <c r="E44" s="26">
        <v>6.7</v>
      </c>
      <c r="F44" s="26">
        <v>8.4</v>
      </c>
      <c r="G44" s="26">
        <v>3</v>
      </c>
      <c r="H44" s="26">
        <v>51.5</v>
      </c>
      <c r="I44" s="26">
        <v>18.600000000000001</v>
      </c>
      <c r="J44" s="26">
        <v>39</v>
      </c>
      <c r="K44" s="26">
        <v>0</v>
      </c>
      <c r="L44" s="26">
        <v>4.2</v>
      </c>
      <c r="M44" s="26">
        <v>3.7</v>
      </c>
      <c r="N44" s="26">
        <v>23</v>
      </c>
      <c r="O44" s="26">
        <f t="shared" si="2"/>
        <v>255.69999999999996</v>
      </c>
      <c r="P44" s="3"/>
      <c r="Q44" s="3"/>
      <c r="R44" s="3"/>
    </row>
    <row r="45" spans="1:18" s="5" customFormat="1" ht="12.75" x14ac:dyDescent="0.2">
      <c r="A45" s="39" t="s">
        <v>18</v>
      </c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3"/>
      <c r="Q45" s="3"/>
      <c r="R45" s="3"/>
    </row>
    <row r="46" spans="1:18" s="5" customFormat="1" ht="12.75" x14ac:dyDescent="0.2">
      <c r="A46" s="3" t="s">
        <v>57</v>
      </c>
      <c r="B46" s="26">
        <v>12.1</v>
      </c>
      <c r="C46" s="26">
        <v>27.6</v>
      </c>
      <c r="D46" s="26">
        <v>58</v>
      </c>
      <c r="E46" s="26">
        <v>6.3</v>
      </c>
      <c r="F46" s="26">
        <v>8.8000000000000007</v>
      </c>
      <c r="G46" s="26">
        <v>3</v>
      </c>
      <c r="H46" s="26">
        <v>52.4</v>
      </c>
      <c r="I46" s="26">
        <v>18.2</v>
      </c>
      <c r="J46" s="26">
        <v>40.6</v>
      </c>
      <c r="K46" s="26">
        <v>0</v>
      </c>
      <c r="L46" s="26">
        <v>3.5</v>
      </c>
      <c r="M46" s="26">
        <v>3.7</v>
      </c>
      <c r="N46" s="26">
        <v>22.9</v>
      </c>
      <c r="O46" s="26">
        <f t="shared" ref="O46:O57" si="3">SUM(B46:N46)</f>
        <v>257.09999999999997</v>
      </c>
      <c r="P46" s="3"/>
      <c r="Q46" s="3"/>
      <c r="R46" s="3"/>
    </row>
    <row r="47" spans="1:18" s="5" customFormat="1" ht="12.75" x14ac:dyDescent="0.2">
      <c r="A47" s="3" t="s">
        <v>58</v>
      </c>
      <c r="B47" s="26">
        <v>12.1</v>
      </c>
      <c r="C47" s="26">
        <v>28</v>
      </c>
      <c r="D47" s="26">
        <v>59.2</v>
      </c>
      <c r="E47" s="26">
        <v>5.5</v>
      </c>
      <c r="F47" s="26">
        <v>8.9</v>
      </c>
      <c r="G47" s="26">
        <v>3</v>
      </c>
      <c r="H47" s="26">
        <v>56.4</v>
      </c>
      <c r="I47" s="26">
        <v>18.100000000000001</v>
      </c>
      <c r="J47" s="26">
        <v>40.700000000000003</v>
      </c>
      <c r="K47" s="26">
        <v>0</v>
      </c>
      <c r="L47" s="26">
        <v>3.5</v>
      </c>
      <c r="M47" s="26">
        <v>3.7</v>
      </c>
      <c r="N47" s="26">
        <v>22.5</v>
      </c>
      <c r="O47" s="26">
        <f t="shared" si="3"/>
        <v>261.60000000000002</v>
      </c>
      <c r="P47" s="3"/>
      <c r="Q47" s="3"/>
      <c r="R47" s="3"/>
    </row>
    <row r="48" spans="1:18" s="5" customFormat="1" ht="12.75" x14ac:dyDescent="0.2">
      <c r="A48" s="3" t="s">
        <v>47</v>
      </c>
      <c r="B48" s="26">
        <v>12</v>
      </c>
      <c r="C48" s="26">
        <v>27.5</v>
      </c>
      <c r="D48" s="26">
        <v>58.6</v>
      </c>
      <c r="E48" s="26">
        <v>4.5999999999999996</v>
      </c>
      <c r="F48" s="26">
        <v>8.6999999999999993</v>
      </c>
      <c r="G48" s="26">
        <v>2.7</v>
      </c>
      <c r="H48" s="26">
        <v>56.4</v>
      </c>
      <c r="I48" s="26">
        <v>18.2</v>
      </c>
      <c r="J48" s="26">
        <v>39.700000000000003</v>
      </c>
      <c r="K48" s="26">
        <v>0</v>
      </c>
      <c r="L48" s="26">
        <v>2.5</v>
      </c>
      <c r="M48" s="26">
        <v>3.7</v>
      </c>
      <c r="N48" s="26">
        <v>21.8</v>
      </c>
      <c r="O48" s="26">
        <f t="shared" si="3"/>
        <v>256.39999999999998</v>
      </c>
      <c r="P48" s="3"/>
      <c r="Q48" s="3"/>
      <c r="R48" s="3"/>
    </row>
    <row r="49" spans="1:18" s="5" customFormat="1" ht="12.75" x14ac:dyDescent="0.2">
      <c r="A49" s="41" t="s">
        <v>48</v>
      </c>
      <c r="B49" s="26">
        <v>12.1</v>
      </c>
      <c r="C49" s="26">
        <v>28.7</v>
      </c>
      <c r="D49" s="26">
        <v>57.1</v>
      </c>
      <c r="E49" s="26">
        <v>4.2</v>
      </c>
      <c r="F49" s="26">
        <v>9.3000000000000007</v>
      </c>
      <c r="G49" s="26">
        <v>2.8</v>
      </c>
      <c r="H49" s="26">
        <v>52.4</v>
      </c>
      <c r="I49" s="26">
        <v>18.3</v>
      </c>
      <c r="J49" s="26">
        <v>39.5</v>
      </c>
      <c r="K49" s="26">
        <v>0</v>
      </c>
      <c r="L49" s="26">
        <v>2.5</v>
      </c>
      <c r="M49" s="26">
        <v>3.7</v>
      </c>
      <c r="N49" s="26">
        <v>25.5</v>
      </c>
      <c r="O49" s="26">
        <f t="shared" si="3"/>
        <v>256.10000000000002</v>
      </c>
      <c r="P49" s="3"/>
      <c r="Q49" s="3"/>
      <c r="R49" s="3"/>
    </row>
    <row r="50" spans="1:18" s="5" customFormat="1" ht="12.75" x14ac:dyDescent="0.2">
      <c r="A50" s="41" t="s">
        <v>49</v>
      </c>
      <c r="B50" s="26">
        <v>12.1</v>
      </c>
      <c r="C50" s="26">
        <v>30.8</v>
      </c>
      <c r="D50" s="26">
        <v>57.2</v>
      </c>
      <c r="E50" s="26">
        <v>3.9</v>
      </c>
      <c r="F50" s="26">
        <v>9.3000000000000007</v>
      </c>
      <c r="G50" s="26">
        <v>2.8</v>
      </c>
      <c r="H50" s="26">
        <v>52.6</v>
      </c>
      <c r="I50" s="26">
        <v>18.100000000000001</v>
      </c>
      <c r="J50" s="26">
        <v>44</v>
      </c>
      <c r="K50" s="26">
        <v>0</v>
      </c>
      <c r="L50" s="26">
        <v>1.9</v>
      </c>
      <c r="M50" s="26">
        <v>4.3</v>
      </c>
      <c r="N50" s="26">
        <v>25.3</v>
      </c>
      <c r="O50" s="26">
        <f t="shared" si="3"/>
        <v>262.3</v>
      </c>
      <c r="P50" s="3"/>
      <c r="Q50" s="3"/>
      <c r="R50" s="3"/>
    </row>
    <row r="51" spans="1:18" s="5" customFormat="1" ht="12.75" x14ac:dyDescent="0.2">
      <c r="A51" s="41" t="s">
        <v>50</v>
      </c>
      <c r="B51" s="26">
        <v>12.1</v>
      </c>
      <c r="C51" s="26">
        <v>30.7</v>
      </c>
      <c r="D51" s="26">
        <v>60.9</v>
      </c>
      <c r="E51" s="26">
        <v>3.1</v>
      </c>
      <c r="F51" s="26">
        <v>8.5</v>
      </c>
      <c r="G51" s="26">
        <v>2.8</v>
      </c>
      <c r="H51" s="26">
        <v>52.6</v>
      </c>
      <c r="I51" s="26">
        <v>18.2</v>
      </c>
      <c r="J51" s="26">
        <v>45.7</v>
      </c>
      <c r="K51" s="26">
        <v>0</v>
      </c>
      <c r="L51" s="26">
        <v>1.9</v>
      </c>
      <c r="M51" s="26">
        <v>4.2</v>
      </c>
      <c r="N51" s="26">
        <v>24.7</v>
      </c>
      <c r="O51" s="26">
        <f t="shared" si="3"/>
        <v>265.39999999999998</v>
      </c>
      <c r="P51" s="3"/>
      <c r="Q51" s="3"/>
      <c r="R51" s="3"/>
    </row>
    <row r="52" spans="1:18" s="5" customFormat="1" ht="12.75" x14ac:dyDescent="0.2">
      <c r="A52" s="41" t="s">
        <v>51</v>
      </c>
      <c r="B52" s="26">
        <v>13.2</v>
      </c>
      <c r="C52" s="26">
        <v>30.7</v>
      </c>
      <c r="D52" s="26">
        <v>61.6</v>
      </c>
      <c r="E52" s="26">
        <v>2.8</v>
      </c>
      <c r="F52" s="26">
        <v>9</v>
      </c>
      <c r="G52" s="26">
        <v>2.8</v>
      </c>
      <c r="H52" s="26">
        <v>52.6</v>
      </c>
      <c r="I52" s="26">
        <v>18.399999999999999</v>
      </c>
      <c r="J52" s="26">
        <v>48.4</v>
      </c>
      <c r="K52" s="26">
        <v>0</v>
      </c>
      <c r="L52" s="26">
        <v>1.9</v>
      </c>
      <c r="M52" s="26">
        <v>4.2</v>
      </c>
      <c r="N52" s="26">
        <v>24.5</v>
      </c>
      <c r="O52" s="26">
        <f t="shared" si="3"/>
        <v>270.10000000000002</v>
      </c>
      <c r="P52" s="3"/>
      <c r="Q52" s="3"/>
      <c r="R52" s="3"/>
    </row>
    <row r="53" spans="1:18" s="5" customFormat="1" ht="12.75" x14ac:dyDescent="0.2">
      <c r="A53" s="41" t="s">
        <v>52</v>
      </c>
      <c r="B53" s="26">
        <v>13.6</v>
      </c>
      <c r="C53" s="26">
        <v>33.200000000000003</v>
      </c>
      <c r="D53" s="26">
        <v>61.8</v>
      </c>
      <c r="E53" s="26">
        <v>2</v>
      </c>
      <c r="F53" s="26">
        <v>9.3000000000000007</v>
      </c>
      <c r="G53" s="26">
        <v>2.8</v>
      </c>
      <c r="H53" s="26">
        <v>52.7</v>
      </c>
      <c r="I53" s="26">
        <v>18.5</v>
      </c>
      <c r="J53" s="26">
        <v>50.2</v>
      </c>
      <c r="K53" s="26">
        <v>0</v>
      </c>
      <c r="L53" s="26">
        <v>1.9</v>
      </c>
      <c r="M53" s="26">
        <v>4.0999999999999996</v>
      </c>
      <c r="N53" s="26">
        <v>24.5</v>
      </c>
      <c r="O53" s="26">
        <f t="shared" si="3"/>
        <v>274.59999999999997</v>
      </c>
      <c r="P53" s="3"/>
      <c r="Q53" s="3"/>
      <c r="R53" s="3"/>
    </row>
    <row r="54" spans="1:18" s="5" customFormat="1" ht="12.75" x14ac:dyDescent="0.2">
      <c r="A54" s="41" t="s">
        <v>53</v>
      </c>
      <c r="B54" s="26">
        <v>13.7</v>
      </c>
      <c r="C54" s="26">
        <v>33.9</v>
      </c>
      <c r="D54" s="26">
        <v>61.7</v>
      </c>
      <c r="E54" s="26">
        <v>1.6</v>
      </c>
      <c r="F54" s="26">
        <v>9.1</v>
      </c>
      <c r="G54" s="26">
        <v>3</v>
      </c>
      <c r="H54" s="26">
        <v>52.7</v>
      </c>
      <c r="I54" s="26">
        <v>18.399999999999999</v>
      </c>
      <c r="J54" s="26">
        <v>48.7</v>
      </c>
      <c r="K54" s="26">
        <v>0</v>
      </c>
      <c r="L54" s="26">
        <v>1.9</v>
      </c>
      <c r="M54" s="26">
        <v>4.0999999999999996</v>
      </c>
      <c r="N54" s="26">
        <v>24.1</v>
      </c>
      <c r="O54" s="26">
        <f t="shared" si="3"/>
        <v>272.90000000000003</v>
      </c>
      <c r="P54" s="3"/>
      <c r="Q54" s="3"/>
      <c r="R54" s="3"/>
    </row>
    <row r="55" spans="1:18" s="5" customFormat="1" ht="12.75" x14ac:dyDescent="0.2">
      <c r="A55" s="41" t="s">
        <v>54</v>
      </c>
      <c r="B55" s="26">
        <v>15.6</v>
      </c>
      <c r="C55" s="26">
        <v>35.200000000000003</v>
      </c>
      <c r="D55" s="26">
        <v>61.3</v>
      </c>
      <c r="E55" s="26">
        <v>1.7</v>
      </c>
      <c r="F55" s="26">
        <v>9.5</v>
      </c>
      <c r="G55" s="26">
        <v>3</v>
      </c>
      <c r="H55" s="26">
        <v>52.7</v>
      </c>
      <c r="I55" s="26">
        <v>18.2</v>
      </c>
      <c r="J55" s="26">
        <v>49.6</v>
      </c>
      <c r="K55" s="26">
        <v>0</v>
      </c>
      <c r="L55" s="26">
        <v>1.9</v>
      </c>
      <c r="M55" s="26">
        <v>4.2</v>
      </c>
      <c r="N55" s="26">
        <v>23.9</v>
      </c>
      <c r="O55" s="26">
        <f t="shared" si="3"/>
        <v>276.79999999999995</v>
      </c>
      <c r="P55" s="3"/>
      <c r="Q55" s="3"/>
      <c r="R55" s="3"/>
    </row>
    <row r="56" spans="1:18" s="5" customFormat="1" ht="12.75" x14ac:dyDescent="0.2">
      <c r="A56" s="41" t="s">
        <v>55</v>
      </c>
      <c r="B56" s="26">
        <v>15.8</v>
      </c>
      <c r="C56" s="26">
        <v>36</v>
      </c>
      <c r="D56" s="26">
        <v>60.9</v>
      </c>
      <c r="E56" s="26">
        <v>1.7</v>
      </c>
      <c r="F56" s="26">
        <v>8.9</v>
      </c>
      <c r="G56" s="26">
        <v>3.1</v>
      </c>
      <c r="H56" s="26">
        <v>52.7</v>
      </c>
      <c r="I56" s="26">
        <v>18.2</v>
      </c>
      <c r="J56" s="26">
        <v>49.2</v>
      </c>
      <c r="K56" s="26">
        <v>0</v>
      </c>
      <c r="L56" s="26">
        <v>4.9000000000000004</v>
      </c>
      <c r="M56" s="26">
        <v>4.0999999999999996</v>
      </c>
      <c r="N56" s="26">
        <v>23.6</v>
      </c>
      <c r="O56" s="26">
        <f t="shared" si="3"/>
        <v>279.10000000000002</v>
      </c>
      <c r="P56" s="3"/>
      <c r="Q56" s="3"/>
      <c r="R56" s="3"/>
    </row>
    <row r="57" spans="1:18" s="5" customFormat="1" ht="12.75" x14ac:dyDescent="0.2">
      <c r="A57" s="41" t="s">
        <v>56</v>
      </c>
      <c r="B57" s="26">
        <v>15.9</v>
      </c>
      <c r="C57" s="26">
        <v>35.299999999999997</v>
      </c>
      <c r="D57" s="26">
        <v>61.2</v>
      </c>
      <c r="E57" s="26">
        <v>0.8</v>
      </c>
      <c r="F57" s="26">
        <v>8.9</v>
      </c>
      <c r="G57" s="26">
        <v>3</v>
      </c>
      <c r="H57" s="26">
        <v>52.7</v>
      </c>
      <c r="I57" s="26">
        <v>0</v>
      </c>
      <c r="J57" s="26">
        <v>50</v>
      </c>
      <c r="K57" s="26">
        <v>0</v>
      </c>
      <c r="L57" s="26">
        <v>5.4</v>
      </c>
      <c r="M57" s="26">
        <v>4</v>
      </c>
      <c r="N57" s="26">
        <v>28.3</v>
      </c>
      <c r="O57" s="26">
        <f t="shared" si="3"/>
        <v>265.5</v>
      </c>
      <c r="P57" s="3"/>
      <c r="Q57" s="3"/>
      <c r="R57" s="3"/>
    </row>
    <row r="58" spans="1:18" s="5" customFormat="1" ht="12.75" x14ac:dyDescent="0.2">
      <c r="A58" s="39" t="s">
        <v>19</v>
      </c>
      <c r="B58" s="26"/>
      <c r="C58" s="26"/>
      <c r="D58" s="26"/>
      <c r="E58" s="26"/>
      <c r="F58" s="25"/>
      <c r="G58" s="26"/>
      <c r="H58" s="26"/>
      <c r="I58" s="26"/>
      <c r="J58" s="26"/>
      <c r="K58" s="26"/>
      <c r="L58" s="26"/>
      <c r="M58" s="26"/>
      <c r="N58" s="26"/>
      <c r="O58" s="26"/>
    </row>
    <row r="59" spans="1:18" s="5" customFormat="1" ht="12.75" x14ac:dyDescent="0.2">
      <c r="A59" s="3" t="s">
        <v>57</v>
      </c>
      <c r="B59" s="26">
        <v>16.100000000000001</v>
      </c>
      <c r="C59" s="26">
        <v>35.200000000000003</v>
      </c>
      <c r="D59" s="26">
        <v>61.8</v>
      </c>
      <c r="E59" s="26">
        <v>0.9</v>
      </c>
      <c r="F59" s="26">
        <v>10.5</v>
      </c>
      <c r="G59" s="26">
        <v>3.1</v>
      </c>
      <c r="H59" s="26">
        <v>52.7</v>
      </c>
      <c r="I59" s="26">
        <v>0</v>
      </c>
      <c r="J59" s="26">
        <v>50.5</v>
      </c>
      <c r="K59" s="26">
        <v>0</v>
      </c>
      <c r="L59" s="26">
        <v>4.9000000000000004</v>
      </c>
      <c r="M59" s="26">
        <v>3.9</v>
      </c>
      <c r="N59" s="26">
        <v>28.6</v>
      </c>
      <c r="O59" s="26">
        <f t="shared" ref="O59:O70" si="4">SUM(B59:N59)</f>
        <v>268.20000000000005</v>
      </c>
    </row>
    <row r="60" spans="1:18" s="5" customFormat="1" ht="12.75" x14ac:dyDescent="0.2">
      <c r="A60" s="3" t="s">
        <v>58</v>
      </c>
      <c r="B60" s="26">
        <v>16.2</v>
      </c>
      <c r="C60" s="26">
        <v>36.200000000000003</v>
      </c>
      <c r="D60" s="26">
        <v>62.2</v>
      </c>
      <c r="E60" s="26">
        <v>0.8</v>
      </c>
      <c r="F60" s="26">
        <v>10.199999999999999</v>
      </c>
      <c r="G60" s="26">
        <v>3</v>
      </c>
      <c r="H60" s="26">
        <v>52.7</v>
      </c>
      <c r="I60" s="26">
        <v>0</v>
      </c>
      <c r="J60" s="26">
        <v>48.8</v>
      </c>
      <c r="K60" s="26">
        <v>0</v>
      </c>
      <c r="L60" s="26">
        <v>4.9000000000000004</v>
      </c>
      <c r="M60" s="26">
        <v>3.8</v>
      </c>
      <c r="N60" s="26">
        <v>28.2</v>
      </c>
      <c r="O60" s="26">
        <f t="shared" si="4"/>
        <v>267.00000000000006</v>
      </c>
    </row>
    <row r="61" spans="1:18" s="5" customFormat="1" ht="12.75" x14ac:dyDescent="0.2">
      <c r="A61" s="3" t="s">
        <v>47</v>
      </c>
      <c r="B61" s="26">
        <v>15.6</v>
      </c>
      <c r="C61" s="26">
        <v>34.299999999999997</v>
      </c>
      <c r="D61" s="26">
        <v>61.2</v>
      </c>
      <c r="E61" s="26">
        <v>0.4</v>
      </c>
      <c r="F61" s="26">
        <v>9.3000000000000007</v>
      </c>
      <c r="G61" s="26">
        <v>3.4</v>
      </c>
      <c r="H61" s="26">
        <v>52.7</v>
      </c>
      <c r="I61" s="26">
        <v>0</v>
      </c>
      <c r="J61" s="26">
        <v>46</v>
      </c>
      <c r="K61" s="26">
        <v>0</v>
      </c>
      <c r="L61" s="26">
        <v>7.9</v>
      </c>
      <c r="M61" s="26">
        <v>3.8</v>
      </c>
      <c r="N61" s="26">
        <v>27.9</v>
      </c>
      <c r="O61" s="26">
        <f t="shared" si="4"/>
        <v>262.5</v>
      </c>
    </row>
    <row r="62" spans="1:18" s="5" customFormat="1" ht="12.75" x14ac:dyDescent="0.2">
      <c r="A62" s="41" t="s">
        <v>48</v>
      </c>
      <c r="B62" s="26">
        <v>15.4</v>
      </c>
      <c r="C62" s="26">
        <v>33.4</v>
      </c>
      <c r="D62" s="26">
        <v>60.5</v>
      </c>
      <c r="E62" s="26">
        <v>0.4</v>
      </c>
      <c r="F62" s="26">
        <v>9.1</v>
      </c>
      <c r="G62" s="26">
        <v>3.4</v>
      </c>
      <c r="H62" s="26">
        <v>52.7</v>
      </c>
      <c r="I62" s="26">
        <v>0</v>
      </c>
      <c r="J62" s="26">
        <v>45.6</v>
      </c>
      <c r="K62" s="26">
        <v>0</v>
      </c>
      <c r="L62" s="26">
        <v>9.9</v>
      </c>
      <c r="M62" s="26">
        <v>3.8</v>
      </c>
      <c r="N62" s="26">
        <v>31.2</v>
      </c>
      <c r="O62" s="26">
        <f t="shared" si="4"/>
        <v>265.40000000000003</v>
      </c>
    </row>
    <row r="63" spans="1:18" s="5" customFormat="1" ht="12.75" x14ac:dyDescent="0.2">
      <c r="A63" s="41" t="s">
        <v>49</v>
      </c>
      <c r="B63" s="26">
        <v>16.899999999999999</v>
      </c>
      <c r="C63" s="26">
        <v>33.799999999999997</v>
      </c>
      <c r="D63" s="26">
        <v>60.3</v>
      </c>
      <c r="E63" s="26">
        <v>0</v>
      </c>
      <c r="F63" s="26">
        <v>8.4</v>
      </c>
      <c r="G63" s="26">
        <v>3.4</v>
      </c>
      <c r="H63" s="26">
        <v>52.7</v>
      </c>
      <c r="I63" s="26">
        <v>0</v>
      </c>
      <c r="J63" s="26">
        <v>46.6</v>
      </c>
      <c r="K63" s="26">
        <v>0</v>
      </c>
      <c r="L63" s="26">
        <v>9.9</v>
      </c>
      <c r="M63" s="26">
        <v>3.8</v>
      </c>
      <c r="N63" s="26">
        <v>33.299999999999997</v>
      </c>
      <c r="O63" s="26">
        <f t="shared" si="4"/>
        <v>269.10000000000002</v>
      </c>
    </row>
    <row r="64" spans="1:18" s="5" customFormat="1" ht="12.75" x14ac:dyDescent="0.2">
      <c r="A64" s="41" t="s">
        <v>50</v>
      </c>
      <c r="B64" s="26">
        <v>17.2</v>
      </c>
      <c r="C64" s="26">
        <v>33.9</v>
      </c>
      <c r="D64" s="26">
        <v>59.8</v>
      </c>
      <c r="E64" s="26">
        <v>0</v>
      </c>
      <c r="F64" s="26">
        <v>8</v>
      </c>
      <c r="G64" s="26">
        <v>3.4</v>
      </c>
      <c r="H64" s="26">
        <v>52.7</v>
      </c>
      <c r="I64" s="26">
        <v>0</v>
      </c>
      <c r="J64" s="26">
        <v>44.2</v>
      </c>
      <c r="K64" s="26">
        <v>0</v>
      </c>
      <c r="L64" s="26">
        <v>9.9</v>
      </c>
      <c r="M64" s="26">
        <v>3.6</v>
      </c>
      <c r="N64" s="26">
        <v>32.700000000000003</v>
      </c>
      <c r="O64" s="26">
        <f t="shared" si="4"/>
        <v>265.39999999999998</v>
      </c>
    </row>
    <row r="65" spans="1:15" s="5" customFormat="1" ht="12.75" x14ac:dyDescent="0.2">
      <c r="A65" s="41" t="s">
        <v>51</v>
      </c>
      <c r="B65" s="26">
        <v>17.600000000000001</v>
      </c>
      <c r="C65" s="26">
        <v>33.6</v>
      </c>
      <c r="D65" s="26">
        <v>59.6</v>
      </c>
      <c r="E65" s="26">
        <v>0</v>
      </c>
      <c r="F65" s="26">
        <v>8.1999999999999993</v>
      </c>
      <c r="G65" s="26">
        <v>3.4</v>
      </c>
      <c r="H65" s="26">
        <v>52.7</v>
      </c>
      <c r="I65" s="26">
        <v>0</v>
      </c>
      <c r="J65" s="26">
        <v>45.9</v>
      </c>
      <c r="K65" s="26">
        <v>0</v>
      </c>
      <c r="L65" s="26">
        <v>9.9</v>
      </c>
      <c r="M65" s="26">
        <v>3.6</v>
      </c>
      <c r="N65" s="26">
        <v>36.1</v>
      </c>
      <c r="O65" s="26">
        <f t="shared" si="4"/>
        <v>270.60000000000002</v>
      </c>
    </row>
    <row r="66" spans="1:15" s="5" customFormat="1" ht="12.75" x14ac:dyDescent="0.2">
      <c r="A66" s="41" t="s">
        <v>52</v>
      </c>
      <c r="B66" s="26">
        <v>18</v>
      </c>
      <c r="C66" s="26">
        <v>34.4</v>
      </c>
      <c r="D66" s="26">
        <v>59.3</v>
      </c>
      <c r="E66" s="26">
        <v>0</v>
      </c>
      <c r="F66" s="26">
        <v>8.3000000000000007</v>
      </c>
      <c r="G66" s="26">
        <v>3.4</v>
      </c>
      <c r="H66" s="26">
        <v>52.7</v>
      </c>
      <c r="I66" s="26">
        <v>0</v>
      </c>
      <c r="J66" s="26">
        <v>46.4</v>
      </c>
      <c r="K66" s="26">
        <v>0</v>
      </c>
      <c r="L66" s="26">
        <v>9.9</v>
      </c>
      <c r="M66" s="26">
        <v>3.5</v>
      </c>
      <c r="N66" s="26">
        <v>35.9</v>
      </c>
      <c r="O66" s="26">
        <f t="shared" si="4"/>
        <v>271.8</v>
      </c>
    </row>
    <row r="67" spans="1:15" s="5" customFormat="1" ht="12.75" x14ac:dyDescent="0.2">
      <c r="A67" s="41" t="s">
        <v>59</v>
      </c>
      <c r="B67" s="26">
        <v>19.2</v>
      </c>
      <c r="C67" s="26">
        <v>34.9</v>
      </c>
      <c r="D67" s="26">
        <v>59.7</v>
      </c>
      <c r="E67" s="26">
        <v>0</v>
      </c>
      <c r="F67" s="26">
        <v>8.6</v>
      </c>
      <c r="G67" s="26">
        <v>3.5</v>
      </c>
      <c r="H67" s="26">
        <v>52.7</v>
      </c>
      <c r="I67" s="26">
        <v>0</v>
      </c>
      <c r="J67" s="26">
        <v>48.2</v>
      </c>
      <c r="K67" s="26">
        <v>0</v>
      </c>
      <c r="L67" s="26">
        <v>13.9</v>
      </c>
      <c r="M67" s="26">
        <v>3.5</v>
      </c>
      <c r="N67" s="26">
        <v>35.4</v>
      </c>
      <c r="O67" s="26">
        <f t="shared" si="4"/>
        <v>279.60000000000002</v>
      </c>
    </row>
    <row r="68" spans="1:15" s="5" customFormat="1" ht="12.75" x14ac:dyDescent="0.2">
      <c r="A68" s="41" t="s">
        <v>54</v>
      </c>
      <c r="B68" s="26">
        <v>19.399999999999999</v>
      </c>
      <c r="C68" s="26">
        <v>35.299999999999997</v>
      </c>
      <c r="D68" s="26">
        <v>59.1</v>
      </c>
      <c r="E68" s="26">
        <v>0</v>
      </c>
      <c r="F68" s="26">
        <v>8.3000000000000007</v>
      </c>
      <c r="G68" s="26">
        <v>3.3</v>
      </c>
      <c r="H68" s="26">
        <v>52.7</v>
      </c>
      <c r="I68" s="26">
        <v>0</v>
      </c>
      <c r="J68" s="26">
        <v>46.4</v>
      </c>
      <c r="K68" s="26">
        <v>0</v>
      </c>
      <c r="L68" s="26">
        <v>13.9</v>
      </c>
      <c r="M68" s="26">
        <v>2.2000000000000002</v>
      </c>
      <c r="N68" s="26">
        <v>35.200000000000003</v>
      </c>
      <c r="O68" s="26">
        <f t="shared" si="4"/>
        <v>275.8</v>
      </c>
    </row>
    <row r="69" spans="1:15" s="5" customFormat="1" ht="12.75" x14ac:dyDescent="0.2">
      <c r="A69" s="41" t="s">
        <v>55</v>
      </c>
      <c r="B69" s="26">
        <v>20.2</v>
      </c>
      <c r="C69" s="26">
        <v>35.6</v>
      </c>
      <c r="D69" s="26">
        <v>64.900000000000006</v>
      </c>
      <c r="E69" s="26">
        <v>0</v>
      </c>
      <c r="F69" s="26">
        <v>7.7</v>
      </c>
      <c r="G69" s="26">
        <v>3.4</v>
      </c>
      <c r="H69" s="26">
        <v>52.7</v>
      </c>
      <c r="I69" s="26">
        <v>0</v>
      </c>
      <c r="J69" s="26">
        <v>47.1</v>
      </c>
      <c r="K69" s="26">
        <v>0</v>
      </c>
      <c r="L69" s="26">
        <v>13.9</v>
      </c>
      <c r="M69" s="26">
        <v>2.2000000000000002</v>
      </c>
      <c r="N69" s="26">
        <v>34.9</v>
      </c>
      <c r="O69" s="26">
        <f t="shared" si="4"/>
        <v>282.59999999999997</v>
      </c>
    </row>
    <row r="70" spans="1:15" s="5" customFormat="1" ht="12.75" x14ac:dyDescent="0.2">
      <c r="A70" s="41" t="s">
        <v>56</v>
      </c>
      <c r="B70" s="26">
        <v>21.4</v>
      </c>
      <c r="C70" s="26">
        <v>36.299999999999997</v>
      </c>
      <c r="D70" s="26">
        <v>60.1</v>
      </c>
      <c r="E70" s="26">
        <v>0</v>
      </c>
      <c r="F70" s="26">
        <v>8.1999999999999993</v>
      </c>
      <c r="G70" s="26">
        <v>3.4</v>
      </c>
      <c r="H70" s="26">
        <v>52.7</v>
      </c>
      <c r="I70" s="26">
        <v>0</v>
      </c>
      <c r="J70" s="26">
        <v>50.2</v>
      </c>
      <c r="K70" s="26">
        <v>0</v>
      </c>
      <c r="L70" s="26">
        <v>16.899999999999999</v>
      </c>
      <c r="M70" s="26">
        <v>2</v>
      </c>
      <c r="N70" s="26">
        <v>34.4</v>
      </c>
      <c r="O70" s="26">
        <f t="shared" si="4"/>
        <v>285.60000000000002</v>
      </c>
    </row>
    <row r="71" spans="1:15" s="5" customFormat="1" ht="12.75" x14ac:dyDescent="0.2">
      <c r="A71" s="39" t="s">
        <v>20</v>
      </c>
      <c r="B71" s="26"/>
      <c r="C71" s="26"/>
      <c r="D71" s="26"/>
      <c r="E71" s="26"/>
      <c r="F71" s="26"/>
      <c r="G71" s="26"/>
      <c r="H71" s="26"/>
      <c r="I71" s="26"/>
      <c r="J71" s="26"/>
      <c r="K71" s="26"/>
      <c r="L71" s="26"/>
      <c r="M71" s="26"/>
      <c r="N71" s="26"/>
      <c r="O71" s="26"/>
    </row>
    <row r="72" spans="1:15" s="5" customFormat="1" ht="12.75" x14ac:dyDescent="0.2">
      <c r="A72" s="3" t="s">
        <v>57</v>
      </c>
      <c r="B72" s="26">
        <v>20.8</v>
      </c>
      <c r="C72" s="26">
        <v>35.700000000000003</v>
      </c>
      <c r="D72" s="26">
        <v>56.9</v>
      </c>
      <c r="E72" s="26">
        <v>0</v>
      </c>
      <c r="F72" s="26">
        <v>8.6</v>
      </c>
      <c r="G72" s="26">
        <v>3.5</v>
      </c>
      <c r="H72" s="26">
        <v>52.8</v>
      </c>
      <c r="I72" s="26">
        <v>0</v>
      </c>
      <c r="J72" s="26">
        <v>47.7</v>
      </c>
      <c r="K72" s="26">
        <v>0</v>
      </c>
      <c r="L72" s="26">
        <v>16.8</v>
      </c>
      <c r="M72" s="26">
        <v>1.8</v>
      </c>
      <c r="N72" s="26">
        <v>34.1</v>
      </c>
      <c r="O72" s="26">
        <f t="shared" ref="O72:O83" si="5">SUM(B72:N72)</f>
        <v>278.70000000000005</v>
      </c>
    </row>
    <row r="73" spans="1:15" s="5" customFormat="1" ht="12.75" x14ac:dyDescent="0.2">
      <c r="A73" s="3" t="s">
        <v>58</v>
      </c>
      <c r="B73" s="26">
        <v>20.6</v>
      </c>
      <c r="C73" s="26">
        <v>36.299999999999997</v>
      </c>
      <c r="D73" s="26">
        <v>57.6</v>
      </c>
      <c r="E73" s="26">
        <v>0</v>
      </c>
      <c r="F73" s="26">
        <v>8.1</v>
      </c>
      <c r="G73" s="26">
        <v>3.5</v>
      </c>
      <c r="H73" s="26">
        <v>52.8</v>
      </c>
      <c r="I73" s="26">
        <v>0</v>
      </c>
      <c r="J73" s="26">
        <v>47.3</v>
      </c>
      <c r="K73" s="26">
        <v>0</v>
      </c>
      <c r="L73" s="26">
        <v>16.899999999999999</v>
      </c>
      <c r="M73" s="26">
        <v>1.8</v>
      </c>
      <c r="N73" s="26">
        <v>33.9</v>
      </c>
      <c r="O73" s="26">
        <f t="shared" si="5"/>
        <v>278.8</v>
      </c>
    </row>
    <row r="74" spans="1:15" s="5" customFormat="1" ht="12.75" x14ac:dyDescent="0.2">
      <c r="A74" s="3" t="s">
        <v>47</v>
      </c>
      <c r="B74" s="26">
        <v>20.8</v>
      </c>
      <c r="C74" s="26">
        <v>36.299999999999997</v>
      </c>
      <c r="D74" s="26">
        <v>57.7</v>
      </c>
      <c r="E74" s="26">
        <v>0</v>
      </c>
      <c r="F74" s="26">
        <v>8</v>
      </c>
      <c r="G74" s="26">
        <v>3.5</v>
      </c>
      <c r="H74" s="26">
        <v>52.9</v>
      </c>
      <c r="I74" s="26">
        <v>0</v>
      </c>
      <c r="J74" s="26">
        <v>48.8</v>
      </c>
      <c r="K74" s="26">
        <v>0</v>
      </c>
      <c r="L74" s="26">
        <v>18.899999999999999</v>
      </c>
      <c r="M74" s="26">
        <v>1.9</v>
      </c>
      <c r="N74" s="26">
        <v>21.5</v>
      </c>
      <c r="O74" s="26">
        <f t="shared" si="5"/>
        <v>270.3</v>
      </c>
    </row>
    <row r="75" spans="1:15" s="5" customFormat="1" ht="12.75" x14ac:dyDescent="0.2">
      <c r="A75" s="41" t="s">
        <v>48</v>
      </c>
      <c r="B75" s="26">
        <v>20.6</v>
      </c>
      <c r="C75" s="26">
        <v>36.299999999999997</v>
      </c>
      <c r="D75" s="26">
        <v>57.4</v>
      </c>
      <c r="E75" s="26">
        <v>0</v>
      </c>
      <c r="F75" s="26">
        <v>7.9</v>
      </c>
      <c r="G75" s="26">
        <v>3.3</v>
      </c>
      <c r="H75" s="26">
        <v>52.9</v>
      </c>
      <c r="I75" s="26">
        <v>0</v>
      </c>
      <c r="J75" s="26">
        <v>48.1</v>
      </c>
      <c r="K75" s="26">
        <v>0</v>
      </c>
      <c r="L75" s="26">
        <v>18.899999999999999</v>
      </c>
      <c r="M75" s="26">
        <v>1.8</v>
      </c>
      <c r="N75" s="26">
        <v>21.5</v>
      </c>
      <c r="O75" s="26">
        <f t="shared" si="5"/>
        <v>268.70000000000005</v>
      </c>
    </row>
    <row r="76" spans="1:15" s="5" customFormat="1" ht="12.75" x14ac:dyDescent="0.2">
      <c r="A76" s="41" t="s">
        <v>49</v>
      </c>
      <c r="B76" s="26">
        <v>21.2</v>
      </c>
      <c r="C76" s="26">
        <v>36</v>
      </c>
      <c r="D76" s="26">
        <v>56.9</v>
      </c>
      <c r="E76" s="26">
        <v>0</v>
      </c>
      <c r="F76" s="26">
        <v>7.6</v>
      </c>
      <c r="G76" s="26">
        <v>3.4</v>
      </c>
      <c r="H76" s="26">
        <v>52.9</v>
      </c>
      <c r="I76" s="26">
        <v>0</v>
      </c>
      <c r="J76" s="26">
        <v>49.8</v>
      </c>
      <c r="K76" s="26">
        <v>0</v>
      </c>
      <c r="L76" s="26">
        <v>18.899999999999999</v>
      </c>
      <c r="M76" s="26">
        <v>1.8</v>
      </c>
      <c r="N76" s="26">
        <v>21.5</v>
      </c>
      <c r="O76" s="26">
        <f t="shared" si="5"/>
        <v>270</v>
      </c>
    </row>
    <row r="77" spans="1:15" s="5" customFormat="1" ht="12.75" x14ac:dyDescent="0.2">
      <c r="A77" s="41" t="s">
        <v>50</v>
      </c>
      <c r="B77" s="26">
        <v>23.7</v>
      </c>
      <c r="C77" s="26">
        <v>36.1</v>
      </c>
      <c r="D77" s="26">
        <v>57.3</v>
      </c>
      <c r="E77" s="26">
        <v>0</v>
      </c>
      <c r="F77" s="26">
        <v>7.9</v>
      </c>
      <c r="G77" s="26">
        <v>3.3</v>
      </c>
      <c r="H77" s="26">
        <v>52.9</v>
      </c>
      <c r="I77" s="26">
        <v>0</v>
      </c>
      <c r="J77" s="26">
        <v>51.9</v>
      </c>
      <c r="K77" s="26">
        <v>0</v>
      </c>
      <c r="L77" s="26">
        <v>18.8</v>
      </c>
      <c r="M77" s="26">
        <v>12.8</v>
      </c>
      <c r="N77" s="26">
        <v>21.5</v>
      </c>
      <c r="O77" s="26">
        <f t="shared" si="5"/>
        <v>286.20000000000005</v>
      </c>
    </row>
    <row r="78" spans="1:15" s="5" customFormat="1" ht="12.75" x14ac:dyDescent="0.2">
      <c r="A78" s="41" t="s">
        <v>51</v>
      </c>
      <c r="B78" s="26">
        <v>24.2</v>
      </c>
      <c r="C78" s="26">
        <v>36.799999999999997</v>
      </c>
      <c r="D78" s="26">
        <v>57.3</v>
      </c>
      <c r="E78" s="26">
        <v>0</v>
      </c>
      <c r="F78" s="26">
        <v>7.9</v>
      </c>
      <c r="G78" s="26">
        <v>3.4</v>
      </c>
      <c r="H78" s="26">
        <v>52.9</v>
      </c>
      <c r="I78" s="26">
        <v>0</v>
      </c>
      <c r="J78" s="26">
        <v>52.8</v>
      </c>
      <c r="K78" s="26">
        <v>0</v>
      </c>
      <c r="L78" s="26">
        <v>18.899999999999999</v>
      </c>
      <c r="M78" s="26">
        <v>13.5</v>
      </c>
      <c r="N78" s="26">
        <v>21.5</v>
      </c>
      <c r="O78" s="26">
        <f t="shared" si="5"/>
        <v>289.20000000000005</v>
      </c>
    </row>
    <row r="79" spans="1:15" s="5" customFormat="1" ht="12.75" x14ac:dyDescent="0.2">
      <c r="A79" s="41" t="s">
        <v>52</v>
      </c>
      <c r="B79" s="26">
        <v>25.1</v>
      </c>
      <c r="C79" s="26">
        <v>38</v>
      </c>
      <c r="D79" s="26">
        <v>57.2</v>
      </c>
      <c r="E79" s="26">
        <v>0</v>
      </c>
      <c r="F79" s="26">
        <v>8.1999999999999993</v>
      </c>
      <c r="G79" s="26">
        <v>3.4</v>
      </c>
      <c r="H79" s="26">
        <v>52.9</v>
      </c>
      <c r="I79" s="26">
        <v>0</v>
      </c>
      <c r="J79" s="26">
        <v>54.6</v>
      </c>
      <c r="K79" s="26">
        <v>0</v>
      </c>
      <c r="L79" s="26">
        <v>18.899999999999999</v>
      </c>
      <c r="M79" s="26">
        <v>13.8</v>
      </c>
      <c r="N79" s="26">
        <v>21.5</v>
      </c>
      <c r="O79" s="26">
        <f t="shared" si="5"/>
        <v>293.60000000000002</v>
      </c>
    </row>
    <row r="80" spans="1:15" s="5" customFormat="1" ht="12.75" x14ac:dyDescent="0.2">
      <c r="A80" s="41" t="s">
        <v>53</v>
      </c>
      <c r="B80" s="26">
        <v>24.2</v>
      </c>
      <c r="C80" s="26">
        <v>38.6</v>
      </c>
      <c r="D80" s="26">
        <v>56</v>
      </c>
      <c r="E80" s="26">
        <v>0</v>
      </c>
      <c r="F80" s="26">
        <v>7.4</v>
      </c>
      <c r="G80" s="26">
        <v>3.4</v>
      </c>
      <c r="H80" s="26">
        <v>52.8</v>
      </c>
      <c r="I80" s="26">
        <v>0</v>
      </c>
      <c r="J80" s="26">
        <v>49.6</v>
      </c>
      <c r="K80" s="26">
        <v>0</v>
      </c>
      <c r="L80" s="26">
        <v>18.899999999999999</v>
      </c>
      <c r="M80" s="26">
        <v>15.9</v>
      </c>
      <c r="N80" s="26">
        <v>21.5</v>
      </c>
      <c r="O80" s="26">
        <f t="shared" si="5"/>
        <v>288.29999999999995</v>
      </c>
    </row>
    <row r="81" spans="1:15" s="5" customFormat="1" ht="12.75" x14ac:dyDescent="0.2">
      <c r="A81" s="41" t="s">
        <v>54</v>
      </c>
      <c r="B81" s="26">
        <v>22.3</v>
      </c>
      <c r="C81" s="26">
        <v>36.200000000000003</v>
      </c>
      <c r="D81" s="26">
        <v>54.6</v>
      </c>
      <c r="E81" s="26">
        <v>0</v>
      </c>
      <c r="F81" s="26">
        <v>6.4</v>
      </c>
      <c r="G81" s="26">
        <v>3.1</v>
      </c>
      <c r="H81" s="26">
        <v>52.9</v>
      </c>
      <c r="I81" s="26">
        <v>0</v>
      </c>
      <c r="J81" s="26">
        <v>45.4</v>
      </c>
      <c r="K81" s="26">
        <v>0</v>
      </c>
      <c r="L81" s="26">
        <v>18.899999999999999</v>
      </c>
      <c r="M81" s="26">
        <v>14.6</v>
      </c>
      <c r="N81" s="26">
        <v>30.4</v>
      </c>
      <c r="O81" s="26">
        <f t="shared" si="5"/>
        <v>284.8</v>
      </c>
    </row>
    <row r="82" spans="1:15" s="5" customFormat="1" ht="12.75" x14ac:dyDescent="0.2">
      <c r="A82" s="41" t="s">
        <v>55</v>
      </c>
      <c r="B82" s="26">
        <v>21.5</v>
      </c>
      <c r="C82" s="26">
        <v>37.5</v>
      </c>
      <c r="D82" s="26">
        <v>53.7</v>
      </c>
      <c r="E82" s="26">
        <v>0</v>
      </c>
      <c r="F82" s="26">
        <v>5.5</v>
      </c>
      <c r="G82" s="26">
        <v>3.1</v>
      </c>
      <c r="H82" s="26">
        <v>52.9</v>
      </c>
      <c r="I82" s="26">
        <v>0</v>
      </c>
      <c r="J82" s="26">
        <v>43.8</v>
      </c>
      <c r="K82" s="26">
        <v>0</v>
      </c>
      <c r="L82" s="26">
        <v>18.899999999999999</v>
      </c>
      <c r="M82" s="26">
        <v>14.3</v>
      </c>
      <c r="N82" s="26">
        <v>30.4</v>
      </c>
      <c r="O82" s="26">
        <f t="shared" si="5"/>
        <v>281.60000000000002</v>
      </c>
    </row>
    <row r="83" spans="1:15" s="5" customFormat="1" ht="12.75" x14ac:dyDescent="0.2">
      <c r="A83" s="41" t="s">
        <v>56</v>
      </c>
      <c r="B83" s="26">
        <v>20.9</v>
      </c>
      <c r="C83" s="26">
        <v>37.799999999999997</v>
      </c>
      <c r="D83" s="26">
        <v>56.2</v>
      </c>
      <c r="E83" s="26">
        <v>0</v>
      </c>
      <c r="F83" s="26">
        <v>5.5</v>
      </c>
      <c r="G83" s="26">
        <v>4.7</v>
      </c>
      <c r="H83" s="26">
        <v>52.7</v>
      </c>
      <c r="I83" s="26">
        <v>0</v>
      </c>
      <c r="J83" s="26">
        <v>44.2</v>
      </c>
      <c r="K83" s="26">
        <v>0</v>
      </c>
      <c r="L83" s="26">
        <v>21.6</v>
      </c>
      <c r="M83" s="26">
        <v>22</v>
      </c>
      <c r="N83" s="26">
        <v>33.9</v>
      </c>
      <c r="O83" s="26">
        <f t="shared" si="5"/>
        <v>299.5</v>
      </c>
    </row>
    <row r="84" spans="1:15" s="5" customFormat="1" ht="15" customHeight="1" x14ac:dyDescent="0.2">
      <c r="A84" s="39" t="s">
        <v>21</v>
      </c>
      <c r="B84" s="25"/>
      <c r="C84" s="25"/>
      <c r="D84" s="25"/>
      <c r="E84" s="25"/>
      <c r="F84" s="25"/>
      <c r="G84" s="25"/>
      <c r="H84" s="25"/>
      <c r="I84" s="25"/>
      <c r="J84" s="25"/>
      <c r="K84" s="25"/>
      <c r="L84" s="25"/>
      <c r="M84" s="25"/>
      <c r="N84" s="25"/>
      <c r="O84" s="25"/>
    </row>
    <row r="85" spans="1:15" s="5" customFormat="1" ht="12.75" x14ac:dyDescent="0.2">
      <c r="A85" s="3" t="s">
        <v>57</v>
      </c>
      <c r="B85" s="25">
        <v>21.1</v>
      </c>
      <c r="C85" s="25">
        <v>36.799999999999997</v>
      </c>
      <c r="D85" s="25">
        <v>56</v>
      </c>
      <c r="E85" s="25">
        <v>0</v>
      </c>
      <c r="F85" s="25">
        <v>5.5</v>
      </c>
      <c r="G85" s="25">
        <v>4.9000000000000004</v>
      </c>
      <c r="H85" s="25">
        <v>52.7</v>
      </c>
      <c r="I85" s="25">
        <v>0</v>
      </c>
      <c r="J85" s="25">
        <v>43.7</v>
      </c>
      <c r="K85" s="25">
        <v>17.8</v>
      </c>
      <c r="L85" s="25">
        <v>10.9</v>
      </c>
      <c r="M85" s="25">
        <v>25.5</v>
      </c>
      <c r="N85" s="25">
        <v>35</v>
      </c>
      <c r="O85" s="25">
        <f t="shared" ref="O85:O96" si="6">SUM(B85:N85)</f>
        <v>309.89999999999998</v>
      </c>
    </row>
    <row r="86" spans="1:15" s="5" customFormat="1" ht="12.75" x14ac:dyDescent="0.2">
      <c r="A86" s="3" t="s">
        <v>58</v>
      </c>
      <c r="B86" s="25">
        <v>20.3</v>
      </c>
      <c r="C86" s="25">
        <v>36.799999999999997</v>
      </c>
      <c r="D86" s="25">
        <v>55.6</v>
      </c>
      <c r="E86" s="25">
        <v>0</v>
      </c>
      <c r="F86" s="25">
        <v>5.2</v>
      </c>
      <c r="G86" s="25">
        <v>4.8</v>
      </c>
      <c r="H86" s="25">
        <v>52.7</v>
      </c>
      <c r="I86" s="25">
        <v>0</v>
      </c>
      <c r="J86" s="25">
        <v>47.3</v>
      </c>
      <c r="K86" s="25">
        <v>17.8</v>
      </c>
      <c r="L86" s="25">
        <v>10.9</v>
      </c>
      <c r="M86" s="25">
        <v>26.1</v>
      </c>
      <c r="N86" s="25">
        <v>35</v>
      </c>
      <c r="O86" s="25">
        <f t="shared" si="6"/>
        <v>312.5</v>
      </c>
    </row>
    <row r="87" spans="1:15" s="5" customFormat="1" ht="12.75" x14ac:dyDescent="0.2">
      <c r="A87" s="3" t="s">
        <v>47</v>
      </c>
      <c r="B87" s="25">
        <v>20.6</v>
      </c>
      <c r="C87" s="25">
        <v>38.5</v>
      </c>
      <c r="D87" s="25">
        <v>55.8</v>
      </c>
      <c r="E87" s="25">
        <v>0</v>
      </c>
      <c r="F87" s="25">
        <v>5.4</v>
      </c>
      <c r="G87" s="25">
        <v>4.9000000000000004</v>
      </c>
      <c r="H87" s="25">
        <v>52.7</v>
      </c>
      <c r="I87" s="25">
        <v>0</v>
      </c>
      <c r="J87" s="25">
        <v>45.3</v>
      </c>
      <c r="K87" s="25">
        <v>19.8</v>
      </c>
      <c r="L87" s="25">
        <v>10.9</v>
      </c>
      <c r="M87" s="25">
        <v>27.7</v>
      </c>
      <c r="N87" s="25">
        <v>35</v>
      </c>
      <c r="O87" s="25">
        <f t="shared" si="6"/>
        <v>316.60000000000008</v>
      </c>
    </row>
    <row r="88" spans="1:15" s="5" customFormat="1" ht="12.75" x14ac:dyDescent="0.2">
      <c r="A88" s="41" t="s">
        <v>48</v>
      </c>
      <c r="B88" s="25">
        <v>20.9</v>
      </c>
      <c r="C88" s="25">
        <v>38.5</v>
      </c>
      <c r="D88" s="25">
        <v>55.6</v>
      </c>
      <c r="E88" s="25">
        <v>0</v>
      </c>
      <c r="F88" s="25">
        <v>5.7</v>
      </c>
      <c r="G88" s="25">
        <v>4.9000000000000004</v>
      </c>
      <c r="H88" s="25">
        <v>52.7</v>
      </c>
      <c r="I88" s="25">
        <v>0</v>
      </c>
      <c r="J88" s="25">
        <v>46.4</v>
      </c>
      <c r="K88" s="25">
        <v>19.8</v>
      </c>
      <c r="L88" s="25">
        <v>10.9</v>
      </c>
      <c r="M88" s="25">
        <v>27.9</v>
      </c>
      <c r="N88" s="25">
        <v>35</v>
      </c>
      <c r="O88" s="25">
        <f t="shared" si="6"/>
        <v>318.3</v>
      </c>
    </row>
    <row r="89" spans="1:15" s="5" customFormat="1" ht="12.75" x14ac:dyDescent="0.2">
      <c r="A89" s="41" t="s">
        <v>49</v>
      </c>
      <c r="B89" s="25">
        <v>21.3</v>
      </c>
      <c r="C89" s="25">
        <v>39.799999999999997</v>
      </c>
      <c r="D89" s="25">
        <v>55.4</v>
      </c>
      <c r="E89" s="25">
        <v>0</v>
      </c>
      <c r="F89" s="25">
        <v>5.0999999999999996</v>
      </c>
      <c r="G89" s="25">
        <v>4.8</v>
      </c>
      <c r="H89" s="25">
        <v>52.7</v>
      </c>
      <c r="I89" s="25">
        <v>0</v>
      </c>
      <c r="J89" s="25">
        <v>48</v>
      </c>
      <c r="K89" s="25">
        <v>19.8</v>
      </c>
      <c r="L89" s="25">
        <v>10.9</v>
      </c>
      <c r="M89" s="25">
        <v>32.700000000000003</v>
      </c>
      <c r="N89" s="25">
        <v>35</v>
      </c>
      <c r="O89" s="25">
        <f t="shared" si="6"/>
        <v>325.5</v>
      </c>
    </row>
    <row r="90" spans="1:15" s="5" customFormat="1" ht="12.75" x14ac:dyDescent="0.2">
      <c r="A90" s="41" t="s">
        <v>50</v>
      </c>
      <c r="B90" s="25">
        <v>19.899999999999999</v>
      </c>
      <c r="C90" s="25">
        <v>39.799999999999997</v>
      </c>
      <c r="D90" s="25">
        <v>55.3</v>
      </c>
      <c r="E90" s="25">
        <v>0</v>
      </c>
      <c r="F90" s="25">
        <v>4.9000000000000004</v>
      </c>
      <c r="G90" s="25">
        <v>4.8</v>
      </c>
      <c r="H90" s="25">
        <v>52.7</v>
      </c>
      <c r="I90" s="25">
        <v>0</v>
      </c>
      <c r="J90" s="25">
        <v>46.2</v>
      </c>
      <c r="K90" s="25">
        <v>19.100000000000001</v>
      </c>
      <c r="L90" s="25">
        <v>17</v>
      </c>
      <c r="M90" s="25">
        <v>39</v>
      </c>
      <c r="N90" s="25">
        <v>35</v>
      </c>
      <c r="O90" s="25">
        <f t="shared" si="6"/>
        <v>333.70000000000005</v>
      </c>
    </row>
    <row r="91" spans="1:15" s="5" customFormat="1" ht="12.75" x14ac:dyDescent="0.2">
      <c r="A91" s="41" t="s">
        <v>51</v>
      </c>
      <c r="B91" s="25">
        <v>19</v>
      </c>
      <c r="C91" s="25">
        <v>38.299999999999997</v>
      </c>
      <c r="D91" s="25">
        <v>54.4</v>
      </c>
      <c r="E91" s="25">
        <v>0</v>
      </c>
      <c r="F91" s="25">
        <v>4.9000000000000004</v>
      </c>
      <c r="G91" s="25">
        <v>5</v>
      </c>
      <c r="H91" s="25">
        <v>52.7</v>
      </c>
      <c r="I91" s="25">
        <v>0</v>
      </c>
      <c r="J91" s="25">
        <v>45.4</v>
      </c>
      <c r="K91" s="25">
        <v>18.600000000000001</v>
      </c>
      <c r="L91" s="25">
        <v>17</v>
      </c>
      <c r="M91" s="25">
        <v>43.1</v>
      </c>
      <c r="N91" s="25">
        <v>35</v>
      </c>
      <c r="O91" s="25">
        <f t="shared" si="6"/>
        <v>333.40000000000003</v>
      </c>
    </row>
    <row r="92" spans="1:15" s="5" customFormat="1" ht="12.75" x14ac:dyDescent="0.2">
      <c r="A92" s="41" t="s">
        <v>52</v>
      </c>
      <c r="B92" s="25">
        <v>19.5</v>
      </c>
      <c r="C92" s="25">
        <v>38.700000000000003</v>
      </c>
      <c r="D92" s="25">
        <v>57.5</v>
      </c>
      <c r="E92" s="25">
        <v>0</v>
      </c>
      <c r="F92" s="25">
        <v>4.9000000000000004</v>
      </c>
      <c r="G92" s="25">
        <v>5</v>
      </c>
      <c r="H92" s="25">
        <v>52.7</v>
      </c>
      <c r="I92" s="25">
        <v>0</v>
      </c>
      <c r="J92" s="25">
        <v>46</v>
      </c>
      <c r="K92" s="25">
        <v>18.600000000000001</v>
      </c>
      <c r="L92" s="25">
        <v>17</v>
      </c>
      <c r="M92" s="25">
        <v>44.4</v>
      </c>
      <c r="N92" s="25">
        <v>35</v>
      </c>
      <c r="O92" s="25">
        <f t="shared" si="6"/>
        <v>339.29999999999995</v>
      </c>
    </row>
    <row r="93" spans="1:15" s="5" customFormat="1" ht="12.75" x14ac:dyDescent="0.2">
      <c r="A93" s="41" t="s">
        <v>59</v>
      </c>
      <c r="B93" s="25">
        <v>20.100000000000001</v>
      </c>
      <c r="C93" s="25">
        <v>38.700000000000003</v>
      </c>
      <c r="D93" s="25">
        <v>57.6</v>
      </c>
      <c r="E93" s="25">
        <v>0</v>
      </c>
      <c r="F93" s="25">
        <v>4.9000000000000004</v>
      </c>
      <c r="G93" s="25">
        <v>4.9000000000000004</v>
      </c>
      <c r="H93" s="25">
        <v>52.7</v>
      </c>
      <c r="I93" s="25">
        <v>0</v>
      </c>
      <c r="J93" s="25">
        <v>46.3</v>
      </c>
      <c r="K93" s="25">
        <v>18.600000000000001</v>
      </c>
      <c r="L93" s="25">
        <v>16.3</v>
      </c>
      <c r="M93" s="25">
        <v>43.3</v>
      </c>
      <c r="N93" s="25">
        <v>35</v>
      </c>
      <c r="O93" s="25">
        <f t="shared" si="6"/>
        <v>338.40000000000003</v>
      </c>
    </row>
    <row r="94" spans="1:15" s="5" customFormat="1" ht="12.75" x14ac:dyDescent="0.2">
      <c r="A94" s="41" t="s">
        <v>54</v>
      </c>
      <c r="B94" s="25">
        <v>19.399999999999999</v>
      </c>
      <c r="C94" s="25">
        <v>37.6</v>
      </c>
      <c r="D94" s="25">
        <v>53.7</v>
      </c>
      <c r="E94" s="25">
        <v>0</v>
      </c>
      <c r="F94" s="25">
        <v>4.5999999999999996</v>
      </c>
      <c r="G94" s="25">
        <v>5.0999999999999996</v>
      </c>
      <c r="H94" s="25">
        <v>52.7</v>
      </c>
      <c r="I94" s="25">
        <v>0</v>
      </c>
      <c r="J94" s="25">
        <v>45.9</v>
      </c>
      <c r="K94" s="25">
        <v>18.600000000000001</v>
      </c>
      <c r="L94" s="25">
        <v>16.2</v>
      </c>
      <c r="M94" s="25">
        <v>42.8</v>
      </c>
      <c r="N94" s="25">
        <v>35</v>
      </c>
      <c r="O94" s="25">
        <f t="shared" si="6"/>
        <v>331.59999999999997</v>
      </c>
    </row>
    <row r="95" spans="1:15" s="5" customFormat="1" ht="12.75" x14ac:dyDescent="0.2">
      <c r="A95" s="41" t="s">
        <v>55</v>
      </c>
      <c r="B95" s="25">
        <v>19.2</v>
      </c>
      <c r="C95" s="25">
        <v>37.6</v>
      </c>
      <c r="D95" s="25">
        <v>53.3</v>
      </c>
      <c r="E95" s="25">
        <v>0</v>
      </c>
      <c r="F95" s="25">
        <v>4.3</v>
      </c>
      <c r="G95" s="25">
        <v>5</v>
      </c>
      <c r="H95" s="25">
        <v>52.7</v>
      </c>
      <c r="I95" s="25">
        <v>0</v>
      </c>
      <c r="J95" s="25">
        <v>45.9</v>
      </c>
      <c r="K95" s="25">
        <v>18.600000000000001</v>
      </c>
      <c r="L95" s="25">
        <v>16.3</v>
      </c>
      <c r="M95" s="25">
        <v>42.2</v>
      </c>
      <c r="N95" s="25">
        <v>35</v>
      </c>
      <c r="O95" s="25">
        <f t="shared" si="6"/>
        <v>330.1</v>
      </c>
    </row>
    <row r="96" spans="1:15" s="5" customFormat="1" ht="12.75" x14ac:dyDescent="0.2">
      <c r="A96" s="41" t="s">
        <v>56</v>
      </c>
      <c r="B96" s="25">
        <v>19.899999999999999</v>
      </c>
      <c r="C96" s="25">
        <v>40</v>
      </c>
      <c r="D96" s="25">
        <v>54.9</v>
      </c>
      <c r="E96" s="25">
        <v>0</v>
      </c>
      <c r="F96" s="25">
        <v>4.3</v>
      </c>
      <c r="G96" s="25">
        <v>5</v>
      </c>
      <c r="H96" s="25">
        <v>52.3</v>
      </c>
      <c r="I96" s="25">
        <v>0</v>
      </c>
      <c r="J96" s="25">
        <v>45.6</v>
      </c>
      <c r="K96" s="25">
        <v>18</v>
      </c>
      <c r="L96" s="25">
        <v>16.5</v>
      </c>
      <c r="M96" s="25">
        <v>43.5</v>
      </c>
      <c r="N96" s="25">
        <v>35.700000000000003</v>
      </c>
      <c r="O96" s="25">
        <f t="shared" si="6"/>
        <v>335.7</v>
      </c>
    </row>
    <row r="97" spans="1:15" s="5" customFormat="1" ht="12.75" x14ac:dyDescent="0.2">
      <c r="A97" s="39" t="s">
        <v>22</v>
      </c>
      <c r="B97" s="25"/>
      <c r="C97" s="25"/>
      <c r="D97" s="25"/>
      <c r="E97" s="25"/>
      <c r="F97" s="25"/>
      <c r="G97" s="25"/>
      <c r="H97" s="25"/>
      <c r="I97" s="25"/>
      <c r="J97" s="25"/>
      <c r="K97" s="25"/>
      <c r="L97" s="25"/>
      <c r="M97" s="25"/>
      <c r="N97" s="25"/>
      <c r="O97" s="25"/>
    </row>
    <row r="98" spans="1:15" s="5" customFormat="1" ht="12.75" x14ac:dyDescent="0.2">
      <c r="A98" s="3" t="s">
        <v>57</v>
      </c>
      <c r="B98" s="25">
        <v>18.600000000000001</v>
      </c>
      <c r="C98" s="25">
        <v>39.299999999999997</v>
      </c>
      <c r="D98" s="25">
        <v>52.8</v>
      </c>
      <c r="E98" s="25">
        <v>0</v>
      </c>
      <c r="F98" s="25">
        <v>4.3</v>
      </c>
      <c r="G98" s="25">
        <v>4.9000000000000004</v>
      </c>
      <c r="H98" s="25">
        <v>52.3</v>
      </c>
      <c r="I98" s="25">
        <v>0</v>
      </c>
      <c r="J98" s="25">
        <v>48.8</v>
      </c>
      <c r="K98" s="25">
        <v>17.7</v>
      </c>
      <c r="L98" s="25">
        <v>17.8</v>
      </c>
      <c r="M98" s="25">
        <v>41.8</v>
      </c>
      <c r="N98" s="25">
        <v>35.700000000000003</v>
      </c>
      <c r="O98" s="25">
        <f t="shared" ref="O98:O109" si="7">SUM(B98:N98)</f>
        <v>334</v>
      </c>
    </row>
    <row r="99" spans="1:15" s="5" customFormat="1" ht="12.75" x14ac:dyDescent="0.2">
      <c r="A99" s="3" t="s">
        <v>58</v>
      </c>
      <c r="B99" s="25">
        <v>19.100000000000001</v>
      </c>
      <c r="C99" s="25">
        <v>36.5</v>
      </c>
      <c r="D99" s="25">
        <v>52.4</v>
      </c>
      <c r="E99" s="25">
        <v>0</v>
      </c>
      <c r="F99" s="25">
        <v>4.3</v>
      </c>
      <c r="G99" s="25">
        <v>4.9000000000000004</v>
      </c>
      <c r="H99" s="25">
        <v>52.3</v>
      </c>
      <c r="I99" s="25">
        <v>0</v>
      </c>
      <c r="J99" s="25">
        <v>48.4</v>
      </c>
      <c r="K99" s="25">
        <v>17.5</v>
      </c>
      <c r="L99" s="25">
        <v>23.1</v>
      </c>
      <c r="M99" s="25">
        <v>41.7</v>
      </c>
      <c r="N99" s="25">
        <v>35.700000000000003</v>
      </c>
      <c r="O99" s="25">
        <f t="shared" si="7"/>
        <v>335.9</v>
      </c>
    </row>
    <row r="100" spans="1:15" s="5" customFormat="1" ht="12.75" x14ac:dyDescent="0.2">
      <c r="A100" s="3" t="s">
        <v>47</v>
      </c>
      <c r="B100" s="25">
        <v>19.2</v>
      </c>
      <c r="C100" s="25">
        <v>39.299999999999997</v>
      </c>
      <c r="D100" s="25">
        <v>53.2</v>
      </c>
      <c r="E100" s="25">
        <v>0</v>
      </c>
      <c r="F100" s="25">
        <v>4.3</v>
      </c>
      <c r="G100" s="25">
        <v>4.9000000000000004</v>
      </c>
      <c r="H100" s="25">
        <v>52.2</v>
      </c>
      <c r="I100" s="25">
        <v>0</v>
      </c>
      <c r="J100" s="25">
        <v>49.2</v>
      </c>
      <c r="K100" s="25">
        <v>17.399999999999999</v>
      </c>
      <c r="L100" s="25">
        <v>24.6</v>
      </c>
      <c r="M100" s="25">
        <v>39.299999999999997</v>
      </c>
      <c r="N100" s="25">
        <v>35.700000000000003</v>
      </c>
      <c r="O100" s="25">
        <f t="shared" si="7"/>
        <v>339.3</v>
      </c>
    </row>
    <row r="101" spans="1:15" s="5" customFormat="1" ht="12.75" x14ac:dyDescent="0.2">
      <c r="A101" s="41" t="s">
        <v>48</v>
      </c>
      <c r="B101" s="25">
        <v>19.3</v>
      </c>
      <c r="C101" s="25">
        <v>42.6</v>
      </c>
      <c r="D101" s="25">
        <v>52.7</v>
      </c>
      <c r="E101" s="25">
        <v>0</v>
      </c>
      <c r="F101" s="25">
        <v>4.3</v>
      </c>
      <c r="G101" s="25">
        <v>5</v>
      </c>
      <c r="H101" s="25">
        <v>52.3</v>
      </c>
      <c r="I101" s="25">
        <v>0</v>
      </c>
      <c r="J101" s="25">
        <v>48.8</v>
      </c>
      <c r="K101" s="25">
        <v>19.8</v>
      </c>
      <c r="L101" s="25">
        <v>24.3</v>
      </c>
      <c r="M101" s="25">
        <v>27.9</v>
      </c>
      <c r="N101" s="25">
        <v>35.700000000000003</v>
      </c>
      <c r="O101" s="25">
        <f t="shared" si="7"/>
        <v>332.7</v>
      </c>
    </row>
    <row r="102" spans="1:15" s="5" customFormat="1" ht="12.75" x14ac:dyDescent="0.2">
      <c r="A102" s="41" t="s">
        <v>49</v>
      </c>
      <c r="B102" s="25">
        <v>19.399999999999999</v>
      </c>
      <c r="C102" s="25">
        <v>42.6</v>
      </c>
      <c r="D102" s="25">
        <v>52.7</v>
      </c>
      <c r="E102" s="25">
        <v>0</v>
      </c>
      <c r="F102" s="25">
        <v>3.8</v>
      </c>
      <c r="G102" s="25">
        <v>4.7</v>
      </c>
      <c r="H102" s="25">
        <v>52.3</v>
      </c>
      <c r="I102" s="25">
        <v>0</v>
      </c>
      <c r="J102" s="25">
        <v>49.3</v>
      </c>
      <c r="K102" s="25">
        <v>19.8</v>
      </c>
      <c r="L102" s="25">
        <v>24.3</v>
      </c>
      <c r="M102" s="25">
        <v>32.700000000000003</v>
      </c>
      <c r="N102" s="25">
        <v>33.700000000000003</v>
      </c>
      <c r="O102" s="25">
        <f t="shared" si="7"/>
        <v>335.3</v>
      </c>
    </row>
    <row r="103" spans="1:15" s="5" customFormat="1" ht="12.75" x14ac:dyDescent="0.2">
      <c r="A103" s="41" t="s">
        <v>50</v>
      </c>
      <c r="B103" s="25">
        <v>27.7</v>
      </c>
      <c r="C103" s="25">
        <v>42.6</v>
      </c>
      <c r="D103" s="25">
        <v>52.4</v>
      </c>
      <c r="E103" s="25">
        <v>0</v>
      </c>
      <c r="F103" s="25">
        <v>4.0999999999999996</v>
      </c>
      <c r="G103" s="25">
        <v>4.8</v>
      </c>
      <c r="H103" s="25">
        <v>52</v>
      </c>
      <c r="I103" s="25">
        <v>0</v>
      </c>
      <c r="J103" s="25">
        <v>51.6</v>
      </c>
      <c r="K103" s="25">
        <v>19.100000000000001</v>
      </c>
      <c r="L103" s="25">
        <v>24.6</v>
      </c>
      <c r="M103" s="25">
        <v>39</v>
      </c>
      <c r="N103" s="25">
        <v>33.6</v>
      </c>
      <c r="O103" s="25">
        <f t="shared" si="7"/>
        <v>351.5</v>
      </c>
    </row>
    <row r="104" spans="1:15" s="5" customFormat="1" ht="12.75" x14ac:dyDescent="0.2">
      <c r="A104" s="41" t="s">
        <v>51</v>
      </c>
      <c r="B104" s="25">
        <v>26.5</v>
      </c>
      <c r="C104" s="25">
        <v>41.4</v>
      </c>
      <c r="D104" s="25">
        <v>54.4</v>
      </c>
      <c r="E104" s="25">
        <v>0</v>
      </c>
      <c r="F104" s="25">
        <v>4.9000000000000004</v>
      </c>
      <c r="G104" s="25">
        <v>5</v>
      </c>
      <c r="H104" s="25">
        <v>52</v>
      </c>
      <c r="I104" s="25">
        <v>0</v>
      </c>
      <c r="J104" s="25">
        <v>49</v>
      </c>
      <c r="K104" s="25">
        <v>16.3</v>
      </c>
      <c r="L104" s="25">
        <v>23.4</v>
      </c>
      <c r="M104" s="25">
        <v>36.9</v>
      </c>
      <c r="N104" s="25">
        <v>35</v>
      </c>
      <c r="O104" s="25">
        <f t="shared" si="7"/>
        <v>344.8</v>
      </c>
    </row>
    <row r="105" spans="1:15" s="5" customFormat="1" ht="12.75" x14ac:dyDescent="0.2">
      <c r="A105" s="41" t="s">
        <v>52</v>
      </c>
      <c r="B105" s="25">
        <v>29</v>
      </c>
      <c r="C105" s="25">
        <v>38.700000000000003</v>
      </c>
      <c r="D105" s="25">
        <v>57.5</v>
      </c>
      <c r="E105" s="25">
        <v>0</v>
      </c>
      <c r="F105" s="25">
        <v>4.9000000000000004</v>
      </c>
      <c r="G105" s="25">
        <v>5</v>
      </c>
      <c r="H105" s="25">
        <v>52</v>
      </c>
      <c r="I105" s="25">
        <v>0</v>
      </c>
      <c r="J105" s="25">
        <v>51.5</v>
      </c>
      <c r="K105" s="25">
        <v>16.3</v>
      </c>
      <c r="L105" s="25">
        <v>23.8</v>
      </c>
      <c r="M105" s="25">
        <v>36.9</v>
      </c>
      <c r="N105" s="25">
        <v>35</v>
      </c>
      <c r="O105" s="25">
        <f t="shared" si="7"/>
        <v>350.59999999999997</v>
      </c>
    </row>
    <row r="106" spans="1:15" s="5" customFormat="1" ht="12.75" x14ac:dyDescent="0.2">
      <c r="A106" s="41" t="s">
        <v>53</v>
      </c>
      <c r="B106" s="25">
        <v>28.5</v>
      </c>
      <c r="C106" s="25">
        <v>42.1</v>
      </c>
      <c r="D106" s="25">
        <v>52.1</v>
      </c>
      <c r="E106" s="25">
        <v>0</v>
      </c>
      <c r="F106" s="25">
        <v>3.9</v>
      </c>
      <c r="G106" s="25">
        <v>4.8</v>
      </c>
      <c r="H106" s="25">
        <v>52</v>
      </c>
      <c r="I106" s="25">
        <v>0</v>
      </c>
      <c r="J106" s="25">
        <v>53.1</v>
      </c>
      <c r="K106" s="25">
        <v>16.3</v>
      </c>
      <c r="L106" s="25">
        <v>23.9</v>
      </c>
      <c r="M106" s="25">
        <v>37.700000000000003</v>
      </c>
      <c r="N106" s="25">
        <v>31.6</v>
      </c>
      <c r="O106" s="25">
        <f t="shared" si="7"/>
        <v>346</v>
      </c>
    </row>
    <row r="107" spans="1:15" s="5" customFormat="1" ht="12.75" x14ac:dyDescent="0.2">
      <c r="A107" s="41" t="s">
        <v>54</v>
      </c>
      <c r="B107" s="25">
        <v>29.1</v>
      </c>
      <c r="C107" s="25">
        <v>41</v>
      </c>
      <c r="D107" s="25">
        <v>52</v>
      </c>
      <c r="E107" s="25">
        <v>0</v>
      </c>
      <c r="F107" s="25">
        <v>3.8</v>
      </c>
      <c r="G107" s="25">
        <v>5.0999999999999996</v>
      </c>
      <c r="H107" s="25">
        <v>52</v>
      </c>
      <c r="I107" s="25">
        <v>0</v>
      </c>
      <c r="J107" s="25">
        <v>53.1</v>
      </c>
      <c r="K107" s="25">
        <v>16.3</v>
      </c>
      <c r="L107" s="25">
        <v>24.6</v>
      </c>
      <c r="M107" s="25">
        <v>38.299999999999997</v>
      </c>
      <c r="N107" s="25">
        <v>31.6</v>
      </c>
      <c r="O107" s="25">
        <f t="shared" si="7"/>
        <v>346.90000000000003</v>
      </c>
    </row>
    <row r="108" spans="1:15" s="5" customFormat="1" ht="12.75" x14ac:dyDescent="0.2">
      <c r="A108" s="41" t="s">
        <v>55</v>
      </c>
      <c r="B108" s="25">
        <v>28</v>
      </c>
      <c r="C108" s="25">
        <v>41</v>
      </c>
      <c r="D108" s="25">
        <v>51.3</v>
      </c>
      <c r="E108" s="25">
        <v>0</v>
      </c>
      <c r="F108" s="25">
        <v>3.7</v>
      </c>
      <c r="G108" s="25">
        <v>5</v>
      </c>
      <c r="H108" s="25">
        <v>52</v>
      </c>
      <c r="I108" s="25">
        <v>0</v>
      </c>
      <c r="J108" s="25">
        <v>51.2</v>
      </c>
      <c r="K108" s="25">
        <v>16.3</v>
      </c>
      <c r="L108" s="25">
        <v>24.4</v>
      </c>
      <c r="M108" s="25">
        <v>37.6</v>
      </c>
      <c r="N108" s="25">
        <v>31.6</v>
      </c>
      <c r="O108" s="25">
        <f t="shared" si="7"/>
        <v>342.1</v>
      </c>
    </row>
    <row r="109" spans="1:15" s="5" customFormat="1" ht="12.75" x14ac:dyDescent="0.2">
      <c r="A109" s="41" t="s">
        <v>56</v>
      </c>
      <c r="B109" s="25">
        <v>27.9</v>
      </c>
      <c r="C109" s="25">
        <v>50.8</v>
      </c>
      <c r="D109" s="25">
        <v>62.4</v>
      </c>
      <c r="E109" s="25">
        <v>0</v>
      </c>
      <c r="F109" s="25">
        <v>3.3</v>
      </c>
      <c r="G109" s="25">
        <v>5.0999999999999996</v>
      </c>
      <c r="H109" s="25">
        <v>51.7</v>
      </c>
      <c r="I109" s="25">
        <v>0</v>
      </c>
      <c r="J109" s="25">
        <v>50.2</v>
      </c>
      <c r="K109" s="25">
        <v>15.7</v>
      </c>
      <c r="L109" s="25">
        <v>23.2</v>
      </c>
      <c r="M109" s="25">
        <v>46.2</v>
      </c>
      <c r="N109" s="25">
        <v>31.5</v>
      </c>
      <c r="O109" s="25">
        <f t="shared" si="7"/>
        <v>367.99999999999994</v>
      </c>
    </row>
    <row r="110" spans="1:15" s="5" customFormat="1" ht="12.75" x14ac:dyDescent="0.2">
      <c r="A110" s="39" t="s">
        <v>23</v>
      </c>
      <c r="B110" s="25"/>
      <c r="C110" s="25"/>
      <c r="D110" s="25"/>
      <c r="E110" s="25"/>
      <c r="F110" s="25"/>
      <c r="G110" s="25"/>
      <c r="H110" s="25"/>
      <c r="I110" s="25"/>
      <c r="J110" s="25"/>
      <c r="K110" s="25"/>
      <c r="L110" s="25"/>
      <c r="M110" s="25"/>
      <c r="N110" s="25"/>
      <c r="O110" s="25"/>
    </row>
    <row r="111" spans="1:15" s="5" customFormat="1" ht="12.75" x14ac:dyDescent="0.2">
      <c r="A111" s="3" t="s">
        <v>57</v>
      </c>
      <c r="B111" s="25">
        <v>28.4</v>
      </c>
      <c r="C111" s="25">
        <v>49.8</v>
      </c>
      <c r="D111" s="25">
        <v>54.7</v>
      </c>
      <c r="E111" s="25">
        <v>0</v>
      </c>
      <c r="F111" s="25">
        <v>3.4</v>
      </c>
      <c r="G111" s="25">
        <v>5.0999999999999996</v>
      </c>
      <c r="H111" s="25">
        <v>51.7</v>
      </c>
      <c r="I111" s="25">
        <v>0</v>
      </c>
      <c r="J111" s="25">
        <v>52.8</v>
      </c>
      <c r="K111" s="25">
        <v>15.2</v>
      </c>
      <c r="L111" s="25">
        <v>22.4</v>
      </c>
      <c r="M111" s="25">
        <v>45.1</v>
      </c>
      <c r="N111" s="25">
        <v>31.5</v>
      </c>
      <c r="O111" s="25">
        <f t="shared" ref="O111:O122" si="8">SUM(B111:N111)</f>
        <v>360.09999999999997</v>
      </c>
    </row>
    <row r="112" spans="1:15" s="5" customFormat="1" ht="12.75" x14ac:dyDescent="0.2">
      <c r="A112" s="3" t="s">
        <v>58</v>
      </c>
      <c r="B112" s="25">
        <v>28.7</v>
      </c>
      <c r="C112" s="25">
        <v>49.8</v>
      </c>
      <c r="D112" s="25">
        <v>54.5</v>
      </c>
      <c r="E112" s="25">
        <v>0</v>
      </c>
      <c r="F112" s="25">
        <v>3.3</v>
      </c>
      <c r="G112" s="25">
        <v>5.0999999999999996</v>
      </c>
      <c r="H112" s="25">
        <v>51.7</v>
      </c>
      <c r="I112" s="25">
        <v>0</v>
      </c>
      <c r="J112" s="25">
        <v>50.8</v>
      </c>
      <c r="K112" s="25">
        <v>15.2</v>
      </c>
      <c r="L112" s="25">
        <v>22.5</v>
      </c>
      <c r="M112" s="25">
        <v>46.9</v>
      </c>
      <c r="N112" s="25">
        <v>31.5</v>
      </c>
      <c r="O112" s="25">
        <f t="shared" si="8"/>
        <v>360</v>
      </c>
    </row>
    <row r="113" spans="1:15" s="5" customFormat="1" ht="12.75" x14ac:dyDescent="0.2">
      <c r="A113" s="3" t="s">
        <v>47</v>
      </c>
      <c r="B113" s="25">
        <v>29.5</v>
      </c>
      <c r="C113" s="25">
        <v>50.4</v>
      </c>
      <c r="D113" s="25">
        <v>54.3</v>
      </c>
      <c r="E113" s="25">
        <v>0</v>
      </c>
      <c r="F113" s="25">
        <v>3.3</v>
      </c>
      <c r="G113" s="25">
        <v>5.2</v>
      </c>
      <c r="H113" s="25">
        <v>51.7</v>
      </c>
      <c r="I113" s="25">
        <v>0</v>
      </c>
      <c r="J113" s="25">
        <v>51.6</v>
      </c>
      <c r="K113" s="25">
        <v>15.2</v>
      </c>
      <c r="L113" s="25">
        <v>22.7</v>
      </c>
      <c r="M113" s="25">
        <v>45.7</v>
      </c>
      <c r="N113" s="25">
        <v>29.6</v>
      </c>
      <c r="O113" s="25">
        <f t="shared" si="8"/>
        <v>359.2</v>
      </c>
    </row>
    <row r="114" spans="1:15" s="5" customFormat="1" ht="12.75" x14ac:dyDescent="0.2">
      <c r="A114" s="41" t="s">
        <v>48</v>
      </c>
      <c r="B114" s="25">
        <v>30.1</v>
      </c>
      <c r="C114" s="25">
        <v>50.7</v>
      </c>
      <c r="D114" s="25">
        <v>53.8</v>
      </c>
      <c r="E114" s="25">
        <v>0</v>
      </c>
      <c r="F114" s="25">
        <v>3.2</v>
      </c>
      <c r="G114" s="25">
        <v>5</v>
      </c>
      <c r="H114" s="25">
        <v>51.2</v>
      </c>
      <c r="I114" s="25">
        <v>0</v>
      </c>
      <c r="J114" s="25">
        <v>50.5</v>
      </c>
      <c r="K114" s="25">
        <v>15.2</v>
      </c>
      <c r="L114" s="25">
        <v>22.8</v>
      </c>
      <c r="M114" s="25">
        <v>45</v>
      </c>
      <c r="N114" s="25">
        <v>29.6</v>
      </c>
      <c r="O114" s="25">
        <f t="shared" si="8"/>
        <v>357.1</v>
      </c>
    </row>
    <row r="115" spans="1:15" s="5" customFormat="1" ht="12.75" x14ac:dyDescent="0.2">
      <c r="A115" s="41" t="s">
        <v>49</v>
      </c>
      <c r="B115" s="25">
        <v>30</v>
      </c>
      <c r="C115" s="25">
        <v>55.8</v>
      </c>
      <c r="D115" s="25">
        <v>53.8</v>
      </c>
      <c r="E115" s="25">
        <v>0</v>
      </c>
      <c r="F115" s="25">
        <v>2.8</v>
      </c>
      <c r="G115" s="25">
        <v>5</v>
      </c>
      <c r="H115" s="25">
        <v>51.2</v>
      </c>
      <c r="I115" s="25">
        <v>0</v>
      </c>
      <c r="J115" s="25">
        <v>50.2</v>
      </c>
      <c r="K115" s="25">
        <v>15.2</v>
      </c>
      <c r="L115" s="25">
        <v>22.7</v>
      </c>
      <c r="M115" s="25">
        <v>44.3</v>
      </c>
      <c r="N115" s="25">
        <v>29.6</v>
      </c>
      <c r="O115" s="25">
        <f t="shared" si="8"/>
        <v>360.6</v>
      </c>
    </row>
    <row r="116" spans="1:15" s="5" customFormat="1" ht="12.75" x14ac:dyDescent="0.2">
      <c r="A116" s="41" t="s">
        <v>50</v>
      </c>
      <c r="B116" s="25">
        <v>29.7</v>
      </c>
      <c r="C116" s="25">
        <v>56.7</v>
      </c>
      <c r="D116" s="25">
        <v>66.099999999999994</v>
      </c>
      <c r="E116" s="25">
        <v>0</v>
      </c>
      <c r="F116" s="25">
        <v>2.7</v>
      </c>
      <c r="G116" s="25">
        <v>4.9000000000000004</v>
      </c>
      <c r="H116" s="25">
        <v>50.6</v>
      </c>
      <c r="I116" s="25">
        <v>0</v>
      </c>
      <c r="J116" s="25">
        <v>49.5</v>
      </c>
      <c r="K116" s="25">
        <v>14.6</v>
      </c>
      <c r="L116" s="25">
        <v>22.2</v>
      </c>
      <c r="M116" s="25">
        <v>44.2</v>
      </c>
      <c r="N116" s="25">
        <v>29.5</v>
      </c>
      <c r="O116" s="25">
        <f t="shared" si="8"/>
        <v>370.7</v>
      </c>
    </row>
    <row r="117" spans="1:15" s="5" customFormat="1" ht="12.75" x14ac:dyDescent="0.2">
      <c r="A117" s="41" t="s">
        <v>51</v>
      </c>
      <c r="B117" s="25">
        <v>29.8</v>
      </c>
      <c r="C117" s="25">
        <v>55.4</v>
      </c>
      <c r="D117" s="25">
        <v>69.599999999999994</v>
      </c>
      <c r="E117" s="25">
        <v>0</v>
      </c>
      <c r="F117" s="25">
        <v>2.7</v>
      </c>
      <c r="G117" s="25">
        <v>4.9000000000000004</v>
      </c>
      <c r="H117" s="25">
        <v>50.4</v>
      </c>
      <c r="I117" s="25">
        <v>0</v>
      </c>
      <c r="J117" s="25">
        <v>49.8</v>
      </c>
      <c r="K117" s="25">
        <v>14</v>
      </c>
      <c r="L117" s="25">
        <v>21.4</v>
      </c>
      <c r="M117" s="25">
        <v>43.5</v>
      </c>
      <c r="N117" s="25">
        <v>29.5</v>
      </c>
      <c r="O117" s="25">
        <f t="shared" si="8"/>
        <v>371</v>
      </c>
    </row>
    <row r="118" spans="1:15" s="5" customFormat="1" ht="12.75" x14ac:dyDescent="0.2">
      <c r="A118" s="41" t="s">
        <v>52</v>
      </c>
      <c r="B118" s="25">
        <v>29.6</v>
      </c>
      <c r="C118" s="25">
        <v>57.6</v>
      </c>
      <c r="D118" s="25">
        <v>69.5</v>
      </c>
      <c r="E118" s="25">
        <v>0</v>
      </c>
      <c r="F118" s="25">
        <v>2.6</v>
      </c>
      <c r="G118" s="25">
        <v>4.8</v>
      </c>
      <c r="H118" s="25">
        <v>50.3</v>
      </c>
      <c r="I118" s="25">
        <v>0</v>
      </c>
      <c r="J118" s="25">
        <v>47.6</v>
      </c>
      <c r="K118" s="25">
        <v>14</v>
      </c>
      <c r="L118" s="25">
        <v>21.1</v>
      </c>
      <c r="M118" s="25">
        <v>42.3</v>
      </c>
      <c r="N118" s="25">
        <v>29.5</v>
      </c>
      <c r="O118" s="25">
        <f t="shared" si="8"/>
        <v>368.90000000000003</v>
      </c>
    </row>
    <row r="119" spans="1:15" s="5" customFormat="1" ht="12.75" x14ac:dyDescent="0.2">
      <c r="A119" s="41" t="s">
        <v>59</v>
      </c>
      <c r="B119" s="25">
        <v>28.9</v>
      </c>
      <c r="C119" s="25">
        <v>59.8</v>
      </c>
      <c r="D119" s="25">
        <v>67.5</v>
      </c>
      <c r="E119" s="25">
        <v>0</v>
      </c>
      <c r="F119" s="25">
        <v>2.7</v>
      </c>
      <c r="G119" s="25">
        <v>4.8</v>
      </c>
      <c r="H119" s="25">
        <v>50.3</v>
      </c>
      <c r="I119" s="25">
        <v>0</v>
      </c>
      <c r="J119" s="25">
        <v>49</v>
      </c>
      <c r="K119" s="25">
        <v>19</v>
      </c>
      <c r="L119" s="25">
        <v>21.2</v>
      </c>
      <c r="M119" s="25">
        <v>41.1</v>
      </c>
      <c r="N119" s="25">
        <v>27.5</v>
      </c>
      <c r="O119" s="25">
        <f t="shared" si="8"/>
        <v>371.8</v>
      </c>
    </row>
    <row r="120" spans="1:15" s="5" customFormat="1" ht="12.75" x14ac:dyDescent="0.2">
      <c r="A120" s="41" t="s">
        <v>54</v>
      </c>
      <c r="B120" s="25">
        <v>28.7</v>
      </c>
      <c r="C120" s="25">
        <v>60</v>
      </c>
      <c r="D120" s="25">
        <v>67.7</v>
      </c>
      <c r="E120" s="25">
        <v>0</v>
      </c>
      <c r="F120" s="25">
        <v>2.5</v>
      </c>
      <c r="G120" s="25">
        <v>4.8</v>
      </c>
      <c r="H120" s="25">
        <v>49.8</v>
      </c>
      <c r="I120" s="25">
        <v>0</v>
      </c>
      <c r="J120" s="25">
        <v>48.5</v>
      </c>
      <c r="K120" s="25">
        <v>19</v>
      </c>
      <c r="L120" s="25">
        <v>21.2</v>
      </c>
      <c r="M120" s="25">
        <v>45.5</v>
      </c>
      <c r="N120" s="25">
        <v>27.5</v>
      </c>
      <c r="O120" s="25">
        <f t="shared" si="8"/>
        <v>375.2</v>
      </c>
    </row>
    <row r="121" spans="1:15" s="5" customFormat="1" ht="12.75" x14ac:dyDescent="0.2">
      <c r="A121" s="41" t="s">
        <v>55</v>
      </c>
      <c r="B121" s="25">
        <v>28.4</v>
      </c>
      <c r="C121" s="25">
        <v>57</v>
      </c>
      <c r="D121" s="25">
        <v>69.3</v>
      </c>
      <c r="E121" s="25">
        <v>0</v>
      </c>
      <c r="F121" s="25">
        <v>2.4</v>
      </c>
      <c r="G121" s="25">
        <v>4.8</v>
      </c>
      <c r="H121" s="25">
        <v>49.8</v>
      </c>
      <c r="I121" s="25">
        <v>0</v>
      </c>
      <c r="J121" s="25">
        <v>46.3</v>
      </c>
      <c r="K121" s="25">
        <v>19</v>
      </c>
      <c r="L121" s="25">
        <v>21.1</v>
      </c>
      <c r="M121" s="25">
        <v>44.8</v>
      </c>
      <c r="N121" s="25">
        <v>27.5</v>
      </c>
      <c r="O121" s="25">
        <f t="shared" si="8"/>
        <v>370.40000000000003</v>
      </c>
    </row>
    <row r="122" spans="1:15" s="5" customFormat="1" ht="12.75" x14ac:dyDescent="0.2">
      <c r="A122" s="41" t="s">
        <v>56</v>
      </c>
      <c r="B122" s="25">
        <v>27.9</v>
      </c>
      <c r="C122" s="25">
        <v>57.3</v>
      </c>
      <c r="D122" s="25">
        <v>69.7</v>
      </c>
      <c r="E122" s="25">
        <v>0</v>
      </c>
      <c r="F122" s="25">
        <v>2.1</v>
      </c>
      <c r="G122" s="25">
        <v>4.8</v>
      </c>
      <c r="H122" s="25">
        <v>49.4</v>
      </c>
      <c r="I122" s="25">
        <v>0</v>
      </c>
      <c r="J122" s="25">
        <v>45.6</v>
      </c>
      <c r="K122" s="25">
        <v>18.399999999999999</v>
      </c>
      <c r="L122" s="25">
        <v>20.2</v>
      </c>
      <c r="M122" s="25">
        <v>45.9</v>
      </c>
      <c r="N122" s="25">
        <v>27.4</v>
      </c>
      <c r="O122" s="25">
        <f t="shared" si="8"/>
        <v>368.69999999999993</v>
      </c>
    </row>
    <row r="123" spans="1:15" s="5" customFormat="1" ht="13.5" customHeight="1" x14ac:dyDescent="0.2">
      <c r="A123" s="39" t="s">
        <v>24</v>
      </c>
      <c r="B123" s="25"/>
      <c r="C123" s="25"/>
      <c r="D123" s="25"/>
      <c r="E123" s="25"/>
      <c r="F123" s="25"/>
      <c r="G123" s="25"/>
      <c r="H123" s="25"/>
      <c r="I123" s="25"/>
      <c r="J123" s="25"/>
      <c r="K123" s="25"/>
      <c r="L123" s="25"/>
      <c r="M123" s="25"/>
      <c r="N123" s="25"/>
      <c r="O123" s="25"/>
    </row>
    <row r="124" spans="1:15" s="5" customFormat="1" ht="12.75" x14ac:dyDescent="0.2">
      <c r="A124" s="3" t="s">
        <v>57</v>
      </c>
      <c r="B124" s="25">
        <v>27</v>
      </c>
      <c r="C124" s="25">
        <v>54.7</v>
      </c>
      <c r="D124" s="25">
        <v>68.5</v>
      </c>
      <c r="E124" s="25">
        <v>0</v>
      </c>
      <c r="F124" s="25">
        <v>2</v>
      </c>
      <c r="G124" s="25">
        <v>4.4000000000000004</v>
      </c>
      <c r="H124" s="25">
        <v>49.1</v>
      </c>
      <c r="I124" s="25">
        <v>0</v>
      </c>
      <c r="J124" s="25">
        <v>44.4</v>
      </c>
      <c r="K124" s="25">
        <v>17.899999999999999</v>
      </c>
      <c r="L124" s="25">
        <v>19.100000000000001</v>
      </c>
      <c r="M124" s="25">
        <v>42</v>
      </c>
      <c r="N124" s="25">
        <v>27.4</v>
      </c>
      <c r="O124" s="25">
        <f t="shared" ref="O124:O135" si="9">SUM(B124:N124)</f>
        <v>356.5</v>
      </c>
    </row>
    <row r="125" spans="1:15" s="5" customFormat="1" ht="12.75" x14ac:dyDescent="0.2">
      <c r="A125" s="3" t="s">
        <v>58</v>
      </c>
      <c r="B125" s="25">
        <v>27.7</v>
      </c>
      <c r="C125" s="25">
        <v>58.3</v>
      </c>
      <c r="D125" s="25">
        <v>68.099999999999994</v>
      </c>
      <c r="E125" s="25">
        <v>0</v>
      </c>
      <c r="F125" s="25">
        <v>2</v>
      </c>
      <c r="G125" s="25">
        <v>4.5</v>
      </c>
      <c r="H125" s="25">
        <v>49</v>
      </c>
      <c r="I125" s="25">
        <v>0</v>
      </c>
      <c r="J125" s="25">
        <v>45.2</v>
      </c>
      <c r="K125" s="25">
        <v>17.899999999999999</v>
      </c>
      <c r="L125" s="25">
        <v>19.2</v>
      </c>
      <c r="M125" s="25">
        <v>42</v>
      </c>
      <c r="N125" s="25">
        <v>27.4</v>
      </c>
      <c r="O125" s="25">
        <f t="shared" si="9"/>
        <v>361.29999999999995</v>
      </c>
    </row>
    <row r="126" spans="1:15" s="5" customFormat="1" ht="12.75" x14ac:dyDescent="0.2">
      <c r="A126" s="3" t="s">
        <v>47</v>
      </c>
      <c r="B126" s="25">
        <v>27.6</v>
      </c>
      <c r="C126" s="25">
        <v>59</v>
      </c>
      <c r="D126" s="25">
        <v>68.2</v>
      </c>
      <c r="E126" s="25">
        <v>0</v>
      </c>
      <c r="F126" s="25">
        <v>2</v>
      </c>
      <c r="G126" s="25">
        <v>4.4000000000000004</v>
      </c>
      <c r="H126" s="25">
        <v>49</v>
      </c>
      <c r="I126" s="25">
        <v>0</v>
      </c>
      <c r="J126" s="25">
        <v>44.9</v>
      </c>
      <c r="K126" s="25">
        <v>17.899999999999999</v>
      </c>
      <c r="L126" s="25">
        <v>19.2</v>
      </c>
      <c r="M126" s="25">
        <v>39.5</v>
      </c>
      <c r="N126" s="25">
        <v>25.4</v>
      </c>
      <c r="O126" s="25">
        <f t="shared" si="9"/>
        <v>357.09999999999997</v>
      </c>
    </row>
    <row r="127" spans="1:15" s="5" customFormat="1" ht="12.75" x14ac:dyDescent="0.2">
      <c r="A127" s="41" t="s">
        <v>48</v>
      </c>
      <c r="B127" s="25">
        <v>26.9</v>
      </c>
      <c r="C127" s="25">
        <v>58.8</v>
      </c>
      <c r="D127" s="25">
        <v>67.900000000000006</v>
      </c>
      <c r="E127" s="25">
        <v>0</v>
      </c>
      <c r="F127" s="25">
        <v>1.8</v>
      </c>
      <c r="G127" s="25">
        <v>4.0999999999999996</v>
      </c>
      <c r="H127" s="25">
        <v>48.4</v>
      </c>
      <c r="I127" s="25">
        <v>0</v>
      </c>
      <c r="J127" s="25">
        <v>43.2</v>
      </c>
      <c r="K127" s="25">
        <v>17.899999999999999</v>
      </c>
      <c r="L127" s="25">
        <v>19.100000000000001</v>
      </c>
      <c r="M127" s="25">
        <v>38.799999999999997</v>
      </c>
      <c r="N127" s="25">
        <v>25.4</v>
      </c>
      <c r="O127" s="25">
        <f t="shared" si="9"/>
        <v>352.3</v>
      </c>
    </row>
    <row r="128" spans="1:15" s="5" customFormat="1" ht="12.75" x14ac:dyDescent="0.2">
      <c r="A128" s="41" t="s">
        <v>49</v>
      </c>
      <c r="B128" s="25">
        <v>27</v>
      </c>
      <c r="C128" s="25">
        <v>59.6</v>
      </c>
      <c r="D128" s="25">
        <v>68.7</v>
      </c>
      <c r="E128" s="25">
        <v>0</v>
      </c>
      <c r="F128" s="25">
        <v>1.4</v>
      </c>
      <c r="G128" s="25">
        <v>4.0999999999999996</v>
      </c>
      <c r="H128" s="25">
        <v>48.4</v>
      </c>
      <c r="I128" s="25">
        <v>0</v>
      </c>
      <c r="J128" s="25">
        <v>44</v>
      </c>
      <c r="K128" s="25">
        <v>17.899999999999999</v>
      </c>
      <c r="L128" s="25">
        <v>19.100000000000001</v>
      </c>
      <c r="M128" s="25">
        <v>38.1</v>
      </c>
      <c r="N128" s="25">
        <v>25.4</v>
      </c>
      <c r="O128" s="25">
        <f t="shared" si="9"/>
        <v>353.70000000000005</v>
      </c>
    </row>
    <row r="129" spans="1:15" s="5" customFormat="1" ht="12.75" x14ac:dyDescent="0.2">
      <c r="A129" s="41" t="s">
        <v>50</v>
      </c>
      <c r="B129" s="25">
        <v>26.9</v>
      </c>
      <c r="C129" s="25">
        <v>60.6</v>
      </c>
      <c r="D129" s="25">
        <v>68.3</v>
      </c>
      <c r="E129" s="25">
        <v>0</v>
      </c>
      <c r="F129" s="25">
        <v>1.5</v>
      </c>
      <c r="G129" s="25">
        <v>4.0999999999999996</v>
      </c>
      <c r="H129" s="25">
        <v>48.1</v>
      </c>
      <c r="I129" s="25">
        <v>0</v>
      </c>
      <c r="J129" s="25">
        <v>43.3</v>
      </c>
      <c r="K129" s="25">
        <v>17.2</v>
      </c>
      <c r="L129" s="25">
        <v>18.3</v>
      </c>
      <c r="M129" s="25">
        <v>37.299999999999997</v>
      </c>
      <c r="N129" s="25">
        <v>25.3</v>
      </c>
      <c r="O129" s="25">
        <f t="shared" si="9"/>
        <v>350.90000000000003</v>
      </c>
    </row>
    <row r="130" spans="1:15" s="5" customFormat="1" ht="12.75" x14ac:dyDescent="0.2">
      <c r="A130" s="41" t="s">
        <v>51</v>
      </c>
      <c r="B130" s="25">
        <v>27.7</v>
      </c>
      <c r="C130" s="25">
        <v>60.6</v>
      </c>
      <c r="D130" s="25">
        <v>68.2</v>
      </c>
      <c r="E130" s="25">
        <v>0</v>
      </c>
      <c r="F130" s="25">
        <v>1.5</v>
      </c>
      <c r="G130" s="25">
        <v>4.0999999999999996</v>
      </c>
      <c r="H130" s="25">
        <v>47.8</v>
      </c>
      <c r="I130" s="25">
        <v>0</v>
      </c>
      <c r="J130" s="25">
        <v>43.8</v>
      </c>
      <c r="K130" s="25">
        <v>68.900000000000006</v>
      </c>
      <c r="L130" s="25">
        <v>19.600000000000001</v>
      </c>
      <c r="M130" s="25">
        <v>36.799999999999997</v>
      </c>
      <c r="N130" s="25">
        <v>49.3</v>
      </c>
      <c r="O130" s="25">
        <f t="shared" si="9"/>
        <v>428.30000000000007</v>
      </c>
    </row>
    <row r="131" spans="1:15" s="5" customFormat="1" ht="12.75" x14ac:dyDescent="0.2">
      <c r="A131" s="41" t="s">
        <v>52</v>
      </c>
      <c r="B131" s="25">
        <v>27.4</v>
      </c>
      <c r="C131" s="25">
        <v>62</v>
      </c>
      <c r="D131" s="25">
        <v>68.3</v>
      </c>
      <c r="E131" s="25">
        <v>0</v>
      </c>
      <c r="F131" s="25">
        <v>1.5</v>
      </c>
      <c r="G131" s="25">
        <v>4.4000000000000004</v>
      </c>
      <c r="H131" s="25">
        <v>47.7</v>
      </c>
      <c r="I131" s="25">
        <v>0</v>
      </c>
      <c r="J131" s="25">
        <v>43.6</v>
      </c>
      <c r="K131" s="25">
        <v>68.900000000000006</v>
      </c>
      <c r="L131" s="25">
        <v>19.600000000000001</v>
      </c>
      <c r="M131" s="25">
        <v>37.299999999999997</v>
      </c>
      <c r="N131" s="25">
        <v>49.3</v>
      </c>
      <c r="O131" s="25">
        <f t="shared" si="9"/>
        <v>430.00000000000006</v>
      </c>
    </row>
    <row r="132" spans="1:15" s="5" customFormat="1" ht="12.75" x14ac:dyDescent="0.2">
      <c r="A132" s="41" t="s">
        <v>53</v>
      </c>
      <c r="B132" s="25">
        <v>26.9</v>
      </c>
      <c r="C132" s="25">
        <v>63.6</v>
      </c>
      <c r="D132" s="25">
        <v>68.400000000000006</v>
      </c>
      <c r="E132" s="25">
        <v>0</v>
      </c>
      <c r="F132" s="25">
        <v>1.5</v>
      </c>
      <c r="G132" s="25">
        <v>5.0999999999999996</v>
      </c>
      <c r="H132" s="25">
        <v>47.7</v>
      </c>
      <c r="I132" s="25">
        <v>0</v>
      </c>
      <c r="J132" s="25">
        <v>43.6</v>
      </c>
      <c r="K132" s="25">
        <v>68.900000000000006</v>
      </c>
      <c r="L132" s="25">
        <v>19.5</v>
      </c>
      <c r="M132" s="25">
        <v>34.799999999999997</v>
      </c>
      <c r="N132" s="25">
        <v>47.3</v>
      </c>
      <c r="O132" s="25">
        <f t="shared" si="9"/>
        <v>427.30000000000007</v>
      </c>
    </row>
    <row r="133" spans="1:15" s="5" customFormat="1" ht="12.75" x14ac:dyDescent="0.2">
      <c r="A133" s="41" t="s">
        <v>54</v>
      </c>
      <c r="B133" s="25">
        <v>26.6</v>
      </c>
      <c r="C133" s="25">
        <v>64.2</v>
      </c>
      <c r="D133" s="25">
        <v>67.900000000000006</v>
      </c>
      <c r="E133" s="25">
        <v>0</v>
      </c>
      <c r="F133" s="25">
        <f>0.9+0.4</f>
        <v>1.3</v>
      </c>
      <c r="G133" s="25">
        <f>2.4+2.5</f>
        <v>4.9000000000000004</v>
      </c>
      <c r="H133" s="25">
        <v>47.1</v>
      </c>
      <c r="I133" s="25">
        <v>0</v>
      </c>
      <c r="J133" s="25">
        <v>44.1</v>
      </c>
      <c r="K133" s="25">
        <f>62.2+1.7+5</f>
        <v>68.900000000000006</v>
      </c>
      <c r="L133" s="25">
        <v>20.8</v>
      </c>
      <c r="M133" s="25">
        <v>34</v>
      </c>
      <c r="N133" s="25">
        <f>19.8+3.5+24</f>
        <v>47.3</v>
      </c>
      <c r="O133" s="25">
        <f t="shared" si="9"/>
        <v>427.1</v>
      </c>
    </row>
    <row r="134" spans="1:15" s="5" customFormat="1" ht="12.75" x14ac:dyDescent="0.2">
      <c r="A134" s="41" t="s">
        <v>55</v>
      </c>
      <c r="B134" s="25">
        <v>26.7</v>
      </c>
      <c r="C134" s="25">
        <v>62.6</v>
      </c>
      <c r="D134" s="25">
        <v>67.5</v>
      </c>
      <c r="E134" s="25">
        <v>0</v>
      </c>
      <c r="F134" s="25">
        <v>1</v>
      </c>
      <c r="G134" s="25">
        <v>4.9000000000000004</v>
      </c>
      <c r="H134" s="25">
        <v>47.1</v>
      </c>
      <c r="I134" s="25">
        <v>0</v>
      </c>
      <c r="J134" s="25">
        <v>45.6</v>
      </c>
      <c r="K134" s="25">
        <v>73.8</v>
      </c>
      <c r="L134" s="25">
        <v>21</v>
      </c>
      <c r="M134" s="25">
        <v>36.700000000000003</v>
      </c>
      <c r="N134" s="25">
        <v>47.3</v>
      </c>
      <c r="O134" s="25">
        <f t="shared" si="9"/>
        <v>434.2</v>
      </c>
    </row>
    <row r="135" spans="1:15" s="5" customFormat="1" ht="12.75" x14ac:dyDescent="0.2">
      <c r="A135" s="41" t="s">
        <v>56</v>
      </c>
      <c r="B135" s="25">
        <v>26.1</v>
      </c>
      <c r="C135" s="25">
        <v>66.7</v>
      </c>
      <c r="D135" s="25">
        <v>72.8</v>
      </c>
      <c r="E135" s="25">
        <v>0</v>
      </c>
      <c r="F135" s="25">
        <v>0.9</v>
      </c>
      <c r="G135" s="25">
        <v>4.9000000000000004</v>
      </c>
      <c r="H135" s="25">
        <v>46.7</v>
      </c>
      <c r="I135" s="25">
        <v>0</v>
      </c>
      <c r="J135" s="25">
        <v>45</v>
      </c>
      <c r="K135" s="25">
        <v>73.2</v>
      </c>
      <c r="L135" s="25">
        <v>16.8</v>
      </c>
      <c r="M135" s="25">
        <v>39.299999999999997</v>
      </c>
      <c r="N135" s="25">
        <v>47.3</v>
      </c>
      <c r="O135" s="25">
        <f t="shared" si="9"/>
        <v>439.70000000000005</v>
      </c>
    </row>
    <row r="136" spans="1:15" s="5" customFormat="1" ht="12.75" x14ac:dyDescent="0.2">
      <c r="A136" s="39" t="s">
        <v>25</v>
      </c>
      <c r="B136" s="25"/>
      <c r="C136" s="25"/>
      <c r="D136" s="25"/>
      <c r="E136" s="25"/>
      <c r="F136" s="25"/>
      <c r="G136" s="25"/>
      <c r="H136" s="25"/>
      <c r="I136" s="25"/>
      <c r="J136" s="25"/>
      <c r="K136" s="25"/>
      <c r="L136" s="25"/>
      <c r="M136" s="25"/>
      <c r="N136" s="25"/>
      <c r="O136" s="25"/>
    </row>
    <row r="137" spans="1:15" s="5" customFormat="1" ht="12.75" x14ac:dyDescent="0.2">
      <c r="A137" s="3" t="s">
        <v>57</v>
      </c>
      <c r="B137" s="25">
        <v>24</v>
      </c>
      <c r="C137" s="25">
        <v>62.9</v>
      </c>
      <c r="D137" s="25">
        <v>71.900000000000006</v>
      </c>
      <c r="E137" s="25">
        <v>0</v>
      </c>
      <c r="F137" s="25">
        <v>0.9</v>
      </c>
      <c r="G137" s="25">
        <v>4.9000000000000004</v>
      </c>
      <c r="H137" s="25">
        <v>46.4</v>
      </c>
      <c r="I137" s="25">
        <v>0</v>
      </c>
      <c r="J137" s="25">
        <v>42.4</v>
      </c>
      <c r="K137" s="25">
        <v>72.7</v>
      </c>
      <c r="L137" s="25">
        <v>20.399999999999999</v>
      </c>
      <c r="M137" s="25">
        <v>34.6</v>
      </c>
      <c r="N137" s="25">
        <v>47.2</v>
      </c>
      <c r="O137" s="25">
        <f t="shared" ref="O137:O148" si="10">SUM(B137:N137)</f>
        <v>428.3</v>
      </c>
    </row>
    <row r="138" spans="1:15" s="5" customFormat="1" ht="12.75" x14ac:dyDescent="0.2">
      <c r="A138" s="3" t="s">
        <v>58</v>
      </c>
      <c r="B138" s="25">
        <v>24.1</v>
      </c>
      <c r="C138" s="25">
        <v>64.099999999999994</v>
      </c>
      <c r="D138" s="25">
        <v>71.8</v>
      </c>
      <c r="E138" s="25">
        <v>0</v>
      </c>
      <c r="F138" s="25">
        <v>0.9</v>
      </c>
      <c r="G138" s="25">
        <v>4.8</v>
      </c>
      <c r="H138" s="25">
        <v>46.3</v>
      </c>
      <c r="I138" s="25">
        <v>0</v>
      </c>
      <c r="J138" s="25">
        <v>44.9</v>
      </c>
      <c r="K138" s="25">
        <v>72.7</v>
      </c>
      <c r="L138" s="25">
        <v>20.8</v>
      </c>
      <c r="M138" s="25">
        <v>33.799999999999997</v>
      </c>
      <c r="N138" s="25">
        <v>47.2</v>
      </c>
      <c r="O138" s="25">
        <f t="shared" si="10"/>
        <v>431.4</v>
      </c>
    </row>
    <row r="139" spans="1:15" s="5" customFormat="1" ht="12.75" x14ac:dyDescent="0.2">
      <c r="A139" s="3" t="s">
        <v>47</v>
      </c>
      <c r="B139" s="25">
        <v>24.1</v>
      </c>
      <c r="C139" s="25">
        <v>65.900000000000006</v>
      </c>
      <c r="D139" s="25">
        <v>72.400000000000006</v>
      </c>
      <c r="E139" s="25">
        <v>0</v>
      </c>
      <c r="F139" s="25">
        <v>0.9</v>
      </c>
      <c r="G139" s="25">
        <v>4.8</v>
      </c>
      <c r="H139" s="25">
        <v>46.3</v>
      </c>
      <c r="I139" s="25">
        <v>0</v>
      </c>
      <c r="J139" s="25">
        <v>43.2</v>
      </c>
      <c r="K139" s="25">
        <v>72.7</v>
      </c>
      <c r="L139" s="25">
        <v>20.8</v>
      </c>
      <c r="M139" s="25">
        <v>31.3</v>
      </c>
      <c r="N139" s="25">
        <v>54.8</v>
      </c>
      <c r="O139" s="25">
        <f t="shared" si="10"/>
        <v>437.20000000000005</v>
      </c>
    </row>
    <row r="140" spans="1:15" s="5" customFormat="1" ht="12.75" x14ac:dyDescent="0.2">
      <c r="A140" s="41" t="s">
        <v>48</v>
      </c>
      <c r="B140" s="25">
        <v>22.6</v>
      </c>
      <c r="C140" s="25">
        <v>67.599999999999994</v>
      </c>
      <c r="D140" s="25">
        <v>72.5</v>
      </c>
      <c r="E140" s="25">
        <v>0</v>
      </c>
      <c r="F140" s="25">
        <v>0.7</v>
      </c>
      <c r="G140" s="25">
        <v>4.5999999999999996</v>
      </c>
      <c r="H140" s="25">
        <v>46.3</v>
      </c>
      <c r="I140" s="25">
        <v>0</v>
      </c>
      <c r="J140" s="25">
        <v>41.9</v>
      </c>
      <c r="K140" s="25">
        <v>72.7</v>
      </c>
      <c r="L140" s="25">
        <v>20.7</v>
      </c>
      <c r="M140" s="25">
        <v>30.4</v>
      </c>
      <c r="N140" s="25">
        <v>57.2</v>
      </c>
      <c r="O140" s="25">
        <f t="shared" si="10"/>
        <v>437.19999999999987</v>
      </c>
    </row>
    <row r="141" spans="1:15" s="5" customFormat="1" ht="12.75" x14ac:dyDescent="0.2">
      <c r="A141" s="41" t="s">
        <v>49</v>
      </c>
      <c r="B141" s="25">
        <v>23.9</v>
      </c>
      <c r="C141" s="25">
        <v>66.099999999999994</v>
      </c>
      <c r="D141" s="25">
        <v>74.8</v>
      </c>
      <c r="E141" s="25">
        <v>0</v>
      </c>
      <c r="F141" s="25">
        <v>0.7</v>
      </c>
      <c r="G141" s="25">
        <v>4.8</v>
      </c>
      <c r="H141" s="25">
        <v>45.8</v>
      </c>
      <c r="I141" s="25">
        <v>0</v>
      </c>
      <c r="J141" s="25">
        <v>42.1</v>
      </c>
      <c r="K141" s="25">
        <v>72.7</v>
      </c>
      <c r="L141" s="25">
        <v>20.8</v>
      </c>
      <c r="M141" s="25">
        <v>30.1</v>
      </c>
      <c r="N141" s="25">
        <v>57.2</v>
      </c>
      <c r="O141" s="25">
        <f t="shared" si="10"/>
        <v>439.00000000000006</v>
      </c>
    </row>
    <row r="142" spans="1:15" s="5" customFormat="1" ht="12.75" x14ac:dyDescent="0.2">
      <c r="A142" s="41" t="s">
        <v>50</v>
      </c>
      <c r="B142" s="25">
        <v>23.5</v>
      </c>
      <c r="C142" s="25">
        <v>68.599999999999994</v>
      </c>
      <c r="D142" s="25">
        <v>77.3</v>
      </c>
      <c r="E142" s="25">
        <v>0</v>
      </c>
      <c r="F142" s="25">
        <v>0.7</v>
      </c>
      <c r="G142" s="25">
        <v>4.8</v>
      </c>
      <c r="H142" s="25">
        <v>45.3</v>
      </c>
      <c r="I142" s="25">
        <v>0</v>
      </c>
      <c r="J142" s="25">
        <v>41.7</v>
      </c>
      <c r="K142" s="25">
        <v>71.900000000000006</v>
      </c>
      <c r="L142" s="25">
        <v>19.899999999999999</v>
      </c>
      <c r="M142" s="25">
        <v>29.6</v>
      </c>
      <c r="N142" s="25">
        <v>56.8</v>
      </c>
      <c r="O142" s="25">
        <f t="shared" si="10"/>
        <v>440.09999999999997</v>
      </c>
    </row>
    <row r="143" spans="1:15" s="5" customFormat="1" ht="12.75" x14ac:dyDescent="0.2">
      <c r="A143" s="41" t="s">
        <v>51</v>
      </c>
      <c r="B143" s="25">
        <v>25.2</v>
      </c>
      <c r="C143" s="25">
        <v>68.099999999999994</v>
      </c>
      <c r="D143" s="25">
        <v>77.400000000000006</v>
      </c>
      <c r="E143" s="25">
        <v>0</v>
      </c>
      <c r="F143" s="25">
        <v>0.7</v>
      </c>
      <c r="G143" s="25">
        <v>5</v>
      </c>
      <c r="H143" s="25">
        <v>45.2</v>
      </c>
      <c r="I143" s="25">
        <v>0</v>
      </c>
      <c r="J143" s="25">
        <v>41.1</v>
      </c>
      <c r="K143" s="25">
        <v>71.400000000000006</v>
      </c>
      <c r="L143" s="25">
        <v>20.2</v>
      </c>
      <c r="M143" s="25">
        <v>27</v>
      </c>
      <c r="N143" s="25">
        <v>56.8</v>
      </c>
      <c r="O143" s="25">
        <f t="shared" si="10"/>
        <v>438.1</v>
      </c>
    </row>
    <row r="144" spans="1:15" s="5" customFormat="1" ht="12.75" x14ac:dyDescent="0.2">
      <c r="A144" s="41" t="s">
        <v>52</v>
      </c>
      <c r="B144" s="25">
        <v>25.6</v>
      </c>
      <c r="C144" s="25">
        <v>68.900000000000006</v>
      </c>
      <c r="D144" s="25">
        <v>78.099999999999994</v>
      </c>
      <c r="E144" s="25">
        <v>0</v>
      </c>
      <c r="F144" s="25">
        <v>0.7</v>
      </c>
      <c r="G144" s="25">
        <v>5.0999999999999996</v>
      </c>
      <c r="H144" s="25">
        <v>45</v>
      </c>
      <c r="I144" s="25">
        <v>0</v>
      </c>
      <c r="J144" s="25">
        <v>40.6</v>
      </c>
      <c r="K144" s="25">
        <v>71.400000000000006</v>
      </c>
      <c r="L144" s="25">
        <v>18.3</v>
      </c>
      <c r="M144" s="25">
        <v>28.6</v>
      </c>
      <c r="N144" s="25">
        <v>56.8</v>
      </c>
      <c r="O144" s="25">
        <f t="shared" si="10"/>
        <v>439.1</v>
      </c>
    </row>
    <row r="145" spans="1:15" s="5" customFormat="1" ht="12.75" x14ac:dyDescent="0.2">
      <c r="A145" s="41" t="s">
        <v>59</v>
      </c>
      <c r="B145" s="25">
        <v>25.9</v>
      </c>
      <c r="C145" s="25">
        <f>63.3+13.3</f>
        <v>76.599999999999994</v>
      </c>
      <c r="D145" s="25">
        <v>78.900000000000006</v>
      </c>
      <c r="E145" s="25">
        <v>0</v>
      </c>
      <c r="F145" s="25">
        <v>0.7</v>
      </c>
      <c r="G145" s="25">
        <v>5.6</v>
      </c>
      <c r="H145" s="25">
        <v>45</v>
      </c>
      <c r="I145" s="25">
        <v>0</v>
      </c>
      <c r="J145" s="25">
        <v>40.4</v>
      </c>
      <c r="K145" s="25">
        <v>71.400000000000006</v>
      </c>
      <c r="L145" s="25">
        <v>18.3</v>
      </c>
      <c r="M145" s="25">
        <v>27.3</v>
      </c>
      <c r="N145" s="25">
        <v>54.6</v>
      </c>
      <c r="O145" s="25">
        <f t="shared" si="10"/>
        <v>444.70000000000005</v>
      </c>
    </row>
    <row r="146" spans="1:15" s="5" customFormat="1" ht="12.75" x14ac:dyDescent="0.2">
      <c r="A146" s="41" t="s">
        <v>54</v>
      </c>
      <c r="B146" s="25">
        <v>26.6</v>
      </c>
      <c r="C146" s="25">
        <f>63.7+21.7</f>
        <v>85.4</v>
      </c>
      <c r="D146" s="25">
        <v>82.1</v>
      </c>
      <c r="E146" s="25">
        <v>0</v>
      </c>
      <c r="F146" s="25">
        <v>0.7</v>
      </c>
      <c r="G146" s="25">
        <v>5.5</v>
      </c>
      <c r="H146" s="25">
        <v>44.4</v>
      </c>
      <c r="I146" s="25">
        <v>0</v>
      </c>
      <c r="J146" s="25">
        <v>40.5</v>
      </c>
      <c r="K146" s="25">
        <v>71.400000000000006</v>
      </c>
      <c r="L146" s="25">
        <v>18.5</v>
      </c>
      <c r="M146" s="25">
        <v>25.5</v>
      </c>
      <c r="N146" s="25">
        <v>74.599999999999994</v>
      </c>
      <c r="O146" s="25">
        <f t="shared" si="10"/>
        <v>475.20000000000005</v>
      </c>
    </row>
    <row r="147" spans="1:15" s="5" customFormat="1" ht="12.75" x14ac:dyDescent="0.2">
      <c r="A147" s="41" t="s">
        <v>55</v>
      </c>
      <c r="B147" s="25">
        <v>26.2</v>
      </c>
      <c r="C147" s="25">
        <v>79.599999999999994</v>
      </c>
      <c r="D147" s="25">
        <v>83.6</v>
      </c>
      <c r="E147" s="25">
        <v>0</v>
      </c>
      <c r="F147" s="25">
        <v>0.5</v>
      </c>
      <c r="G147" s="25">
        <v>5.6</v>
      </c>
      <c r="H147" s="25">
        <v>44.4</v>
      </c>
      <c r="I147" s="25">
        <v>0</v>
      </c>
      <c r="J147" s="25">
        <v>40.6</v>
      </c>
      <c r="K147" s="25">
        <v>70.900000000000006</v>
      </c>
      <c r="L147" s="25">
        <v>18.399999999999999</v>
      </c>
      <c r="M147" s="25">
        <v>25.5</v>
      </c>
      <c r="N147" s="25">
        <v>74.599999999999994</v>
      </c>
      <c r="O147" s="25">
        <f t="shared" si="10"/>
        <v>469.9</v>
      </c>
    </row>
    <row r="148" spans="1:15" s="5" customFormat="1" ht="12.75" x14ac:dyDescent="0.2">
      <c r="A148" s="41" t="s">
        <v>56</v>
      </c>
      <c r="B148" s="25">
        <v>28.3</v>
      </c>
      <c r="C148" s="25">
        <v>81</v>
      </c>
      <c r="D148" s="25">
        <v>88</v>
      </c>
      <c r="E148" s="25">
        <v>0</v>
      </c>
      <c r="F148" s="25">
        <v>0.5</v>
      </c>
      <c r="G148" s="25">
        <v>5.0999999999999996</v>
      </c>
      <c r="H148" s="25">
        <v>44</v>
      </c>
      <c r="I148" s="25">
        <v>0</v>
      </c>
      <c r="J148" s="25">
        <v>39.1</v>
      </c>
      <c r="K148" s="25">
        <v>70.2</v>
      </c>
      <c r="L148" s="25">
        <v>23.2</v>
      </c>
      <c r="M148" s="25">
        <v>27.5</v>
      </c>
      <c r="N148" s="25">
        <v>75.3</v>
      </c>
      <c r="O148" s="25">
        <f t="shared" si="10"/>
        <v>482.2</v>
      </c>
    </row>
    <row r="149" spans="1:15" s="5" customFormat="1" ht="12.75" x14ac:dyDescent="0.2">
      <c r="A149" s="39" t="s">
        <v>26</v>
      </c>
      <c r="B149" s="25"/>
      <c r="C149" s="25"/>
      <c r="D149" s="25"/>
      <c r="E149" s="25"/>
      <c r="F149" s="25"/>
      <c r="G149" s="25"/>
      <c r="H149" s="25"/>
      <c r="I149" s="25"/>
      <c r="J149" s="25"/>
      <c r="K149" s="25"/>
      <c r="L149" s="25"/>
      <c r="M149" s="25"/>
      <c r="N149" s="25"/>
      <c r="O149" s="25"/>
    </row>
    <row r="150" spans="1:15" s="5" customFormat="1" ht="12.75" x14ac:dyDescent="0.2">
      <c r="A150" s="3" t="s">
        <v>57</v>
      </c>
      <c r="B150" s="25">
        <v>25</v>
      </c>
      <c r="C150" s="25">
        <v>79.3</v>
      </c>
      <c r="D150" s="25">
        <v>88.4</v>
      </c>
      <c r="E150" s="25">
        <v>0</v>
      </c>
      <c r="F150" s="25">
        <v>0.5</v>
      </c>
      <c r="G150" s="25">
        <v>5.5</v>
      </c>
      <c r="H150" s="25">
        <v>43.8</v>
      </c>
      <c r="I150" s="25">
        <v>0</v>
      </c>
      <c r="J150" s="25">
        <v>38.6</v>
      </c>
      <c r="K150" s="25">
        <v>69.8</v>
      </c>
      <c r="L150" s="25">
        <v>17.2</v>
      </c>
      <c r="M150" s="25">
        <v>23.1</v>
      </c>
      <c r="N150" s="25">
        <v>74.5</v>
      </c>
      <c r="O150" s="25">
        <f t="shared" ref="O150:O161" si="11">SUM(B150:N150)</f>
        <v>465.70000000000005</v>
      </c>
    </row>
    <row r="151" spans="1:15" s="5" customFormat="1" ht="12.75" x14ac:dyDescent="0.2">
      <c r="A151" s="3" t="s">
        <v>58</v>
      </c>
      <c r="B151" s="25">
        <v>28.1</v>
      </c>
      <c r="C151" s="25">
        <v>79.3</v>
      </c>
      <c r="D151" s="25">
        <v>89.6</v>
      </c>
      <c r="E151" s="25">
        <v>0</v>
      </c>
      <c r="F151" s="25">
        <v>0.5</v>
      </c>
      <c r="G151" s="25">
        <v>5.7</v>
      </c>
      <c r="H151" s="25">
        <v>43.6</v>
      </c>
      <c r="I151" s="25">
        <v>0</v>
      </c>
      <c r="J151" s="25">
        <v>38.6</v>
      </c>
      <c r="K151" s="25">
        <v>69.599999999999994</v>
      </c>
      <c r="L151" s="25">
        <v>22.6</v>
      </c>
      <c r="M151" s="25">
        <v>22.2</v>
      </c>
      <c r="N151" s="25">
        <v>74.5</v>
      </c>
      <c r="O151" s="25">
        <f t="shared" si="11"/>
        <v>474.3</v>
      </c>
    </row>
    <row r="152" spans="1:15" s="5" customFormat="1" ht="12.75" x14ac:dyDescent="0.2">
      <c r="A152" s="3" t="s">
        <v>47</v>
      </c>
      <c r="B152" s="25">
        <v>30.2</v>
      </c>
      <c r="C152" s="25">
        <v>80.099999999999994</v>
      </c>
      <c r="D152" s="25">
        <v>89.5</v>
      </c>
      <c r="E152" s="25">
        <v>0</v>
      </c>
      <c r="F152" s="25">
        <v>0.5</v>
      </c>
      <c r="G152" s="25">
        <v>5.6</v>
      </c>
      <c r="H152" s="25">
        <v>43.6</v>
      </c>
      <c r="I152" s="25">
        <v>0</v>
      </c>
      <c r="J152" s="25">
        <v>39.5</v>
      </c>
      <c r="K152" s="25">
        <v>69.599999999999994</v>
      </c>
      <c r="L152" s="25">
        <v>22.6</v>
      </c>
      <c r="M152" s="25">
        <v>20.399999999999999</v>
      </c>
      <c r="N152" s="25">
        <v>72.3</v>
      </c>
      <c r="O152" s="25">
        <f t="shared" si="11"/>
        <v>473.90000000000003</v>
      </c>
    </row>
    <row r="153" spans="1:15" s="5" customFormat="1" ht="12.75" x14ac:dyDescent="0.2">
      <c r="A153" s="41" t="s">
        <v>48</v>
      </c>
      <c r="B153" s="25">
        <v>30.4</v>
      </c>
      <c r="C153" s="25">
        <v>80</v>
      </c>
      <c r="D153" s="25">
        <v>91</v>
      </c>
      <c r="E153" s="25">
        <v>0</v>
      </c>
      <c r="F153" s="25">
        <v>0.2</v>
      </c>
      <c r="G153" s="25">
        <v>5.5</v>
      </c>
      <c r="H153" s="25">
        <v>43.1</v>
      </c>
      <c r="I153" s="25">
        <v>0</v>
      </c>
      <c r="J153" s="25">
        <v>38</v>
      </c>
      <c r="K153" s="25">
        <v>69.599999999999994</v>
      </c>
      <c r="L153" s="25">
        <v>23.1</v>
      </c>
      <c r="M153" s="25">
        <v>19.8</v>
      </c>
      <c r="N153" s="25">
        <v>74.7</v>
      </c>
      <c r="O153" s="25">
        <f t="shared" si="11"/>
        <v>475.4</v>
      </c>
    </row>
    <row r="154" spans="1:15" s="5" customFormat="1" ht="12.75" x14ac:dyDescent="0.2">
      <c r="A154" s="41" t="s">
        <v>49</v>
      </c>
      <c r="B154" s="25">
        <v>31</v>
      </c>
      <c r="C154" s="25">
        <v>79.599999999999994</v>
      </c>
      <c r="D154" s="25">
        <v>90.7</v>
      </c>
      <c r="E154" s="25">
        <v>0</v>
      </c>
      <c r="F154" s="25">
        <v>0.2</v>
      </c>
      <c r="G154" s="25">
        <v>5.5</v>
      </c>
      <c r="H154" s="25">
        <v>43.1</v>
      </c>
      <c r="I154" s="25">
        <v>0</v>
      </c>
      <c r="J154" s="25">
        <v>37.1</v>
      </c>
      <c r="K154" s="25">
        <v>69.099999999999994</v>
      </c>
      <c r="L154" s="25">
        <v>23.1</v>
      </c>
      <c r="M154" s="25">
        <v>19.8</v>
      </c>
      <c r="N154" s="25">
        <v>98.8</v>
      </c>
      <c r="O154" s="25">
        <f t="shared" si="11"/>
        <v>498</v>
      </c>
    </row>
    <row r="155" spans="1:15" s="5" customFormat="1" ht="12.75" x14ac:dyDescent="0.2">
      <c r="A155" s="41" t="s">
        <v>50</v>
      </c>
      <c r="B155" s="25">
        <v>30.8</v>
      </c>
      <c r="C155" s="25">
        <v>81.599999999999994</v>
      </c>
      <c r="D155" s="25">
        <v>96.4</v>
      </c>
      <c r="E155" s="25">
        <v>0</v>
      </c>
      <c r="F155" s="25">
        <v>0.2</v>
      </c>
      <c r="G155" s="25">
        <v>5.4</v>
      </c>
      <c r="H155" s="25">
        <v>42.6</v>
      </c>
      <c r="I155" s="25">
        <v>0</v>
      </c>
      <c r="J155" s="25">
        <v>37</v>
      </c>
      <c r="K155" s="25">
        <v>68.5</v>
      </c>
      <c r="L155" s="25">
        <v>21.6</v>
      </c>
      <c r="M155" s="25">
        <v>21.7</v>
      </c>
      <c r="N155" s="25">
        <v>96.7</v>
      </c>
      <c r="O155" s="25">
        <f t="shared" si="11"/>
        <v>502.5</v>
      </c>
    </row>
    <row r="156" spans="1:15" s="5" customFormat="1" ht="12.75" x14ac:dyDescent="0.2">
      <c r="A156" s="41" t="s">
        <v>51</v>
      </c>
      <c r="B156" s="25">
        <v>30.1</v>
      </c>
      <c r="C156" s="25">
        <v>79.7</v>
      </c>
      <c r="D156" s="25">
        <v>93.5</v>
      </c>
      <c r="E156" s="25">
        <v>0</v>
      </c>
      <c r="F156" s="25">
        <v>0.2</v>
      </c>
      <c r="G156" s="25">
        <v>5.4</v>
      </c>
      <c r="H156" s="25">
        <v>42.4</v>
      </c>
      <c r="I156" s="25">
        <v>0</v>
      </c>
      <c r="J156" s="25">
        <v>36.200000000000003</v>
      </c>
      <c r="K156" s="25">
        <v>67.900000000000006</v>
      </c>
      <c r="L156" s="25">
        <v>22.3</v>
      </c>
      <c r="M156" s="25">
        <v>18.8</v>
      </c>
      <c r="N156" s="25">
        <v>96.4</v>
      </c>
      <c r="O156" s="25">
        <f t="shared" si="11"/>
        <v>492.9</v>
      </c>
    </row>
    <row r="157" spans="1:15" s="5" customFormat="1" ht="12.75" x14ac:dyDescent="0.2">
      <c r="A157" s="41" t="s">
        <v>52</v>
      </c>
      <c r="B157" s="25">
        <v>30.9</v>
      </c>
      <c r="C157" s="25">
        <v>80.400000000000006</v>
      </c>
      <c r="D157" s="25">
        <v>98.5</v>
      </c>
      <c r="E157" s="25">
        <v>0</v>
      </c>
      <c r="F157" s="25">
        <v>0.2</v>
      </c>
      <c r="G157" s="25">
        <v>5</v>
      </c>
      <c r="H157" s="25">
        <v>42.2</v>
      </c>
      <c r="I157" s="25">
        <v>0</v>
      </c>
      <c r="J157" s="25">
        <v>36.5</v>
      </c>
      <c r="K157" s="25">
        <v>67.900000000000006</v>
      </c>
      <c r="L157" s="25">
        <v>22.2</v>
      </c>
      <c r="M157" s="25">
        <v>18.7</v>
      </c>
      <c r="N157" s="25">
        <v>96.6</v>
      </c>
      <c r="O157" s="25">
        <f t="shared" si="11"/>
        <v>499.1</v>
      </c>
    </row>
    <row r="158" spans="1:15" s="5" customFormat="1" ht="12.75" x14ac:dyDescent="0.2">
      <c r="A158" s="41" t="s">
        <v>53</v>
      </c>
      <c r="B158" s="25">
        <v>32.6</v>
      </c>
      <c r="C158" s="25">
        <v>81.599999999999994</v>
      </c>
      <c r="D158" s="25">
        <v>106.6</v>
      </c>
      <c r="E158" s="25">
        <v>0</v>
      </c>
      <c r="F158" s="25">
        <v>0.2</v>
      </c>
      <c r="G158" s="25">
        <v>5</v>
      </c>
      <c r="H158" s="25">
        <v>42.2</v>
      </c>
      <c r="I158" s="25">
        <v>0</v>
      </c>
      <c r="J158" s="25">
        <v>37.5</v>
      </c>
      <c r="K158" s="25">
        <v>67.900000000000006</v>
      </c>
      <c r="L158" s="25">
        <v>22.6</v>
      </c>
      <c r="M158" s="25">
        <v>18.7</v>
      </c>
      <c r="N158" s="25">
        <v>94.5</v>
      </c>
      <c r="O158" s="25">
        <f t="shared" si="11"/>
        <v>509.40000000000003</v>
      </c>
    </row>
    <row r="159" spans="1:15" s="5" customFormat="1" ht="12.75" x14ac:dyDescent="0.2">
      <c r="A159" s="41" t="s">
        <v>54</v>
      </c>
      <c r="B159" s="25">
        <v>32.700000000000003</v>
      </c>
      <c r="C159" s="25">
        <v>81.7</v>
      </c>
      <c r="D159" s="25">
        <v>107.8</v>
      </c>
      <c r="E159" s="25">
        <v>0</v>
      </c>
      <c r="F159" s="25">
        <v>0.2</v>
      </c>
      <c r="G159" s="25">
        <v>5.3</v>
      </c>
      <c r="H159" s="25">
        <v>42.2</v>
      </c>
      <c r="I159" s="25">
        <v>0</v>
      </c>
      <c r="J159" s="25">
        <v>35.799999999999997</v>
      </c>
      <c r="K159" s="25">
        <v>68</v>
      </c>
      <c r="L159" s="25">
        <v>22.6</v>
      </c>
      <c r="M159" s="25">
        <v>18.100000000000001</v>
      </c>
      <c r="N159" s="25">
        <v>94.6</v>
      </c>
      <c r="O159" s="25">
        <f t="shared" si="11"/>
        <v>509</v>
      </c>
    </row>
    <row r="160" spans="1:15" s="5" customFormat="1" ht="12.75" x14ac:dyDescent="0.2">
      <c r="A160" s="41" t="s">
        <v>55</v>
      </c>
      <c r="B160" s="25">
        <v>31.8</v>
      </c>
      <c r="C160" s="25">
        <v>82.2</v>
      </c>
      <c r="D160" s="25">
        <v>108.5</v>
      </c>
      <c r="E160" s="25">
        <v>0</v>
      </c>
      <c r="F160" s="25">
        <v>0</v>
      </c>
      <c r="G160" s="25">
        <v>5.4</v>
      </c>
      <c r="H160" s="25">
        <v>41.6</v>
      </c>
      <c r="I160" s="25">
        <v>0</v>
      </c>
      <c r="J160" s="25">
        <v>35.700000000000003</v>
      </c>
      <c r="K160" s="25">
        <v>67.5</v>
      </c>
      <c r="L160" s="25">
        <v>23.1</v>
      </c>
      <c r="M160" s="25">
        <v>16.899999999999999</v>
      </c>
      <c r="N160" s="25">
        <v>95.4</v>
      </c>
      <c r="O160" s="25">
        <f t="shared" si="11"/>
        <v>508.1</v>
      </c>
    </row>
    <row r="161" spans="1:15" s="5" customFormat="1" ht="12.75" x14ac:dyDescent="0.2">
      <c r="A161" s="41" t="s">
        <v>56</v>
      </c>
      <c r="B161" s="25">
        <v>32.6</v>
      </c>
      <c r="C161" s="25">
        <v>81.8</v>
      </c>
      <c r="D161" s="25">
        <v>112.9</v>
      </c>
      <c r="E161" s="25">
        <v>0</v>
      </c>
      <c r="F161" s="25">
        <v>0</v>
      </c>
      <c r="G161" s="25">
        <v>7.8</v>
      </c>
      <c r="H161" s="25">
        <v>41.1</v>
      </c>
      <c r="I161" s="25">
        <v>0</v>
      </c>
      <c r="J161" s="25">
        <v>39.1</v>
      </c>
      <c r="K161" s="25">
        <v>70.900000000000006</v>
      </c>
      <c r="L161" s="25">
        <v>24.3</v>
      </c>
      <c r="M161" s="25">
        <v>16.2</v>
      </c>
      <c r="N161" s="25">
        <v>94.7</v>
      </c>
      <c r="O161" s="25">
        <f t="shared" si="11"/>
        <v>521.40000000000009</v>
      </c>
    </row>
    <row r="162" spans="1:15" s="5" customFormat="1" ht="13.5" customHeight="1" x14ac:dyDescent="0.2">
      <c r="A162" s="39" t="s">
        <v>27</v>
      </c>
      <c r="B162" s="25"/>
      <c r="C162" s="25"/>
      <c r="D162" s="25"/>
      <c r="E162" s="25"/>
      <c r="F162" s="25"/>
      <c r="G162" s="25"/>
      <c r="H162" s="25"/>
      <c r="I162" s="25"/>
      <c r="J162" s="25"/>
      <c r="K162" s="25"/>
      <c r="L162" s="25"/>
      <c r="M162" s="25"/>
      <c r="N162" s="25"/>
      <c r="O162" s="25"/>
    </row>
    <row r="163" spans="1:15" s="5" customFormat="1" ht="12.75" x14ac:dyDescent="0.2">
      <c r="A163" s="3" t="s">
        <v>57</v>
      </c>
      <c r="B163" s="25">
        <v>31.5</v>
      </c>
      <c r="C163" s="25">
        <v>81.900000000000006</v>
      </c>
      <c r="D163" s="25">
        <v>109.8</v>
      </c>
      <c r="E163" s="25">
        <v>0</v>
      </c>
      <c r="F163" s="25">
        <v>0</v>
      </c>
      <c r="G163" s="25">
        <v>7.4</v>
      </c>
      <c r="H163" s="25">
        <v>40.9</v>
      </c>
      <c r="I163" s="25">
        <v>0</v>
      </c>
      <c r="J163" s="25">
        <v>34.1</v>
      </c>
      <c r="K163" s="25">
        <v>74.3</v>
      </c>
      <c r="L163" s="25">
        <v>26.2</v>
      </c>
      <c r="M163" s="25">
        <v>12.7</v>
      </c>
      <c r="N163" s="25">
        <v>94.7</v>
      </c>
      <c r="O163" s="25">
        <f t="shared" ref="O163:O200" si="12">SUM(B163:N163)</f>
        <v>513.5</v>
      </c>
    </row>
    <row r="164" spans="1:15" s="5" customFormat="1" ht="12.75" x14ac:dyDescent="0.2">
      <c r="A164" s="3" t="s">
        <v>58</v>
      </c>
      <c r="B164" s="25">
        <v>30.4</v>
      </c>
      <c r="C164" s="25">
        <v>81.599999999999994</v>
      </c>
      <c r="D164" s="25">
        <v>114.7</v>
      </c>
      <c r="E164" s="25">
        <v>0</v>
      </c>
      <c r="F164" s="25">
        <v>0</v>
      </c>
      <c r="G164" s="25">
        <v>7.5</v>
      </c>
      <c r="H164" s="25">
        <v>40.799999999999997</v>
      </c>
      <c r="I164" s="25">
        <v>0</v>
      </c>
      <c r="J164" s="25">
        <v>33.799999999999997</v>
      </c>
      <c r="K164" s="25">
        <v>74.400000000000006</v>
      </c>
      <c r="L164" s="25">
        <v>27.1</v>
      </c>
      <c r="M164" s="25">
        <v>12.5</v>
      </c>
      <c r="N164" s="25">
        <v>94.5</v>
      </c>
      <c r="O164" s="25">
        <f t="shared" si="12"/>
        <v>517.30000000000007</v>
      </c>
    </row>
    <row r="165" spans="1:15" s="5" customFormat="1" ht="12.75" x14ac:dyDescent="0.2">
      <c r="A165" s="3" t="s">
        <v>47</v>
      </c>
      <c r="B165" s="25">
        <v>29.9</v>
      </c>
      <c r="C165" s="25">
        <v>83.5</v>
      </c>
      <c r="D165" s="25">
        <v>114.3</v>
      </c>
      <c r="E165" s="25">
        <v>0</v>
      </c>
      <c r="F165" s="25">
        <v>0</v>
      </c>
      <c r="G165" s="25">
        <v>7.5</v>
      </c>
      <c r="H165" s="25">
        <v>40.700000000000003</v>
      </c>
      <c r="I165" s="25">
        <v>0</v>
      </c>
      <c r="J165" s="25">
        <v>33.799999999999997</v>
      </c>
      <c r="K165" s="25">
        <v>78.400000000000006</v>
      </c>
      <c r="L165" s="25">
        <v>27.2</v>
      </c>
      <c r="M165" s="25">
        <v>12.4</v>
      </c>
      <c r="N165" s="25">
        <v>93.1</v>
      </c>
      <c r="O165" s="25">
        <f t="shared" si="12"/>
        <v>520.79999999999995</v>
      </c>
    </row>
    <row r="166" spans="1:15" s="5" customFormat="1" ht="12.75" x14ac:dyDescent="0.2">
      <c r="A166" s="41" t="s">
        <v>48</v>
      </c>
      <c r="B166" s="25">
        <v>29.3</v>
      </c>
      <c r="C166" s="25">
        <v>82.6</v>
      </c>
      <c r="D166" s="25">
        <v>116.2</v>
      </c>
      <c r="E166" s="25">
        <v>0</v>
      </c>
      <c r="F166" s="25">
        <v>0</v>
      </c>
      <c r="G166" s="25">
        <v>7.5</v>
      </c>
      <c r="H166" s="25">
        <v>40.1</v>
      </c>
      <c r="I166" s="25">
        <v>0</v>
      </c>
      <c r="J166" s="25">
        <v>32.200000000000003</v>
      </c>
      <c r="K166" s="25">
        <v>82.4</v>
      </c>
      <c r="L166" s="25">
        <v>24.8</v>
      </c>
      <c r="M166" s="25">
        <v>12</v>
      </c>
      <c r="N166" s="25">
        <v>95.1</v>
      </c>
      <c r="O166" s="25">
        <f t="shared" si="12"/>
        <v>522.19999999999993</v>
      </c>
    </row>
    <row r="167" spans="1:15" s="5" customFormat="1" ht="12.75" x14ac:dyDescent="0.2">
      <c r="A167" s="41" t="s">
        <v>49</v>
      </c>
      <c r="B167" s="25">
        <v>28.6</v>
      </c>
      <c r="C167" s="25">
        <v>83</v>
      </c>
      <c r="D167" s="25">
        <v>116.4</v>
      </c>
      <c r="E167" s="25">
        <v>0</v>
      </c>
      <c r="F167" s="25">
        <v>0</v>
      </c>
      <c r="G167" s="25">
        <v>7.5</v>
      </c>
      <c r="H167" s="25">
        <v>40.1</v>
      </c>
      <c r="I167" s="25">
        <v>0</v>
      </c>
      <c r="J167" s="25">
        <v>32</v>
      </c>
      <c r="K167" s="25">
        <v>101.9</v>
      </c>
      <c r="L167" s="25">
        <v>24.8</v>
      </c>
      <c r="M167" s="25">
        <v>12</v>
      </c>
      <c r="N167" s="25">
        <v>95.1</v>
      </c>
      <c r="O167" s="25">
        <f t="shared" si="12"/>
        <v>541.4</v>
      </c>
    </row>
    <row r="168" spans="1:15" s="5" customFormat="1" ht="12.75" x14ac:dyDescent="0.2">
      <c r="A168" s="41" t="s">
        <v>50</v>
      </c>
      <c r="B168" s="25">
        <v>28.5</v>
      </c>
      <c r="C168" s="25">
        <v>82.2</v>
      </c>
      <c r="D168" s="25">
        <v>119.8</v>
      </c>
      <c r="E168" s="25">
        <v>0</v>
      </c>
      <c r="F168" s="25">
        <v>0</v>
      </c>
      <c r="G168" s="25">
        <v>8.1</v>
      </c>
      <c r="H168" s="25">
        <v>39.700000000000003</v>
      </c>
      <c r="I168" s="25">
        <v>0</v>
      </c>
      <c r="J168" s="25">
        <v>30.8</v>
      </c>
      <c r="K168" s="25">
        <v>105.4</v>
      </c>
      <c r="L168" s="25">
        <v>23.6</v>
      </c>
      <c r="M168" s="25">
        <v>12.9</v>
      </c>
      <c r="N168" s="25">
        <v>98.5</v>
      </c>
      <c r="O168" s="25">
        <f t="shared" si="12"/>
        <v>549.5</v>
      </c>
    </row>
    <row r="169" spans="1:15" s="5" customFormat="1" ht="12.75" x14ac:dyDescent="0.2">
      <c r="A169" s="41" t="s">
        <v>51</v>
      </c>
      <c r="B169" s="25">
        <v>29.4</v>
      </c>
      <c r="C169" s="25">
        <v>82.2</v>
      </c>
      <c r="D169" s="25">
        <v>121.3</v>
      </c>
      <c r="E169" s="25">
        <v>0</v>
      </c>
      <c r="F169" s="25">
        <v>0</v>
      </c>
      <c r="G169" s="25">
        <v>13.4</v>
      </c>
      <c r="H169" s="25">
        <v>39.4</v>
      </c>
      <c r="I169" s="25">
        <v>0</v>
      </c>
      <c r="J169" s="25">
        <v>31.2</v>
      </c>
      <c r="K169" s="25">
        <v>104.9</v>
      </c>
      <c r="L169" s="25">
        <v>23.6</v>
      </c>
      <c r="M169" s="25">
        <v>11.3</v>
      </c>
      <c r="N169" s="25">
        <v>99.1</v>
      </c>
      <c r="O169" s="25">
        <f t="shared" si="12"/>
        <v>555.79999999999995</v>
      </c>
    </row>
    <row r="170" spans="1:15" s="5" customFormat="1" ht="12.75" x14ac:dyDescent="0.2">
      <c r="A170" s="41" t="s">
        <v>52</v>
      </c>
      <c r="B170" s="25">
        <v>28.9</v>
      </c>
      <c r="C170" s="25">
        <v>81.400000000000006</v>
      </c>
      <c r="D170" s="25">
        <v>121.7</v>
      </c>
      <c r="E170" s="25">
        <v>0</v>
      </c>
      <c r="F170" s="25">
        <v>0</v>
      </c>
      <c r="G170" s="25">
        <v>13.4</v>
      </c>
      <c r="H170" s="25">
        <v>39.299999999999997</v>
      </c>
      <c r="I170" s="25">
        <v>0</v>
      </c>
      <c r="J170" s="25">
        <v>30.7</v>
      </c>
      <c r="K170" s="25">
        <v>107</v>
      </c>
      <c r="L170" s="25">
        <v>23.6</v>
      </c>
      <c r="M170" s="25">
        <v>12</v>
      </c>
      <c r="N170" s="25">
        <v>92.3</v>
      </c>
      <c r="O170" s="25">
        <f t="shared" si="12"/>
        <v>550.29999999999995</v>
      </c>
    </row>
    <row r="171" spans="1:15" s="5" customFormat="1" ht="12.75" x14ac:dyDescent="0.2">
      <c r="A171" s="41" t="s">
        <v>59</v>
      </c>
      <c r="B171" s="25">
        <v>29.1</v>
      </c>
      <c r="C171" s="25">
        <v>81.400000000000006</v>
      </c>
      <c r="D171" s="25">
        <v>122.8</v>
      </c>
      <c r="E171" s="25">
        <v>0</v>
      </c>
      <c r="F171" s="25">
        <v>0</v>
      </c>
      <c r="G171" s="25">
        <v>13.4</v>
      </c>
      <c r="H171" s="25">
        <v>39.299999999999997</v>
      </c>
      <c r="I171" s="25">
        <v>0</v>
      </c>
      <c r="J171" s="25">
        <v>31.8</v>
      </c>
      <c r="K171" s="25">
        <v>106.9</v>
      </c>
      <c r="L171" s="25">
        <v>23.7</v>
      </c>
      <c r="M171" s="25">
        <v>11.9</v>
      </c>
      <c r="N171" s="25">
        <v>90.1</v>
      </c>
      <c r="O171" s="25">
        <f t="shared" si="12"/>
        <v>550.4</v>
      </c>
    </row>
    <row r="172" spans="1:15" s="5" customFormat="1" ht="12.75" x14ac:dyDescent="0.2">
      <c r="A172" s="41" t="s">
        <v>54</v>
      </c>
      <c r="B172" s="25">
        <v>22.8</v>
      </c>
      <c r="C172" s="25">
        <v>55.9</v>
      </c>
      <c r="D172" s="25">
        <v>96.8</v>
      </c>
      <c r="E172" s="25">
        <v>0</v>
      </c>
      <c r="F172" s="25">
        <v>0</v>
      </c>
      <c r="G172" s="25">
        <v>13.4</v>
      </c>
      <c r="H172" s="25">
        <v>38.6</v>
      </c>
      <c r="I172" s="25">
        <v>0</v>
      </c>
      <c r="J172" s="25">
        <v>30.2</v>
      </c>
      <c r="K172" s="25">
        <v>106.1</v>
      </c>
      <c r="L172" s="25">
        <v>23.7</v>
      </c>
      <c r="M172" s="25">
        <v>9.6999999999999993</v>
      </c>
      <c r="N172" s="25">
        <v>90.1</v>
      </c>
      <c r="O172" s="25">
        <f t="shared" si="12"/>
        <v>487.29999999999995</v>
      </c>
    </row>
    <row r="173" spans="1:15" s="5" customFormat="1" ht="12.75" x14ac:dyDescent="0.2">
      <c r="A173" s="41" t="s">
        <v>55</v>
      </c>
      <c r="B173" s="25">
        <v>22.4</v>
      </c>
      <c r="C173" s="25">
        <v>55.6</v>
      </c>
      <c r="D173" s="25">
        <v>97.2</v>
      </c>
      <c r="E173" s="25">
        <v>0</v>
      </c>
      <c r="F173" s="25">
        <v>0</v>
      </c>
      <c r="G173" s="25">
        <v>13.5</v>
      </c>
      <c r="H173" s="25">
        <v>38.6</v>
      </c>
      <c r="I173" s="25">
        <v>0</v>
      </c>
      <c r="J173" s="25">
        <v>30.1</v>
      </c>
      <c r="K173" s="25">
        <v>105.6</v>
      </c>
      <c r="L173" s="25">
        <v>23.5</v>
      </c>
      <c r="M173" s="25">
        <v>9.6999999999999993</v>
      </c>
      <c r="N173" s="25">
        <v>90.1</v>
      </c>
      <c r="O173" s="25">
        <f t="shared" si="12"/>
        <v>486.29999999999995</v>
      </c>
    </row>
    <row r="174" spans="1:15" s="5" customFormat="1" ht="12.75" x14ac:dyDescent="0.2">
      <c r="A174" s="41" t="s">
        <v>56</v>
      </c>
      <c r="B174" s="25">
        <v>22.3</v>
      </c>
      <c r="C174" s="25">
        <v>55.2</v>
      </c>
      <c r="D174" s="25">
        <v>99.6</v>
      </c>
      <c r="E174" s="25">
        <v>0</v>
      </c>
      <c r="F174" s="25">
        <v>0</v>
      </c>
      <c r="G174" s="25">
        <v>15.3</v>
      </c>
      <c r="H174" s="25">
        <v>38.1</v>
      </c>
      <c r="I174" s="25">
        <v>0</v>
      </c>
      <c r="J174" s="25">
        <v>34.1</v>
      </c>
      <c r="K174" s="25">
        <v>103.9</v>
      </c>
      <c r="L174" s="25">
        <v>23.9</v>
      </c>
      <c r="M174" s="25">
        <v>13.8</v>
      </c>
      <c r="N174" s="25">
        <v>98.7</v>
      </c>
      <c r="O174" s="25">
        <f t="shared" si="12"/>
        <v>504.9</v>
      </c>
    </row>
    <row r="175" spans="1:15" s="5" customFormat="1" ht="12.75" x14ac:dyDescent="0.2">
      <c r="A175" s="40" t="s">
        <v>28</v>
      </c>
      <c r="B175" s="27"/>
      <c r="C175" s="27"/>
      <c r="D175" s="27"/>
      <c r="E175" s="27"/>
      <c r="F175" s="27"/>
      <c r="G175" s="27"/>
      <c r="H175" s="27"/>
      <c r="I175" s="27"/>
      <c r="J175" s="27"/>
      <c r="K175" s="27"/>
      <c r="L175" s="27"/>
      <c r="M175" s="27"/>
      <c r="N175" s="27"/>
      <c r="O175" s="27"/>
    </row>
    <row r="176" spans="1:15" s="5" customFormat="1" ht="12.75" x14ac:dyDescent="0.2">
      <c r="A176" s="3" t="s">
        <v>57</v>
      </c>
      <c r="B176" s="27">
        <v>21.6</v>
      </c>
      <c r="C176" s="27">
        <v>54.6</v>
      </c>
      <c r="D176" s="27">
        <v>100.2</v>
      </c>
      <c r="E176" s="27">
        <v>0</v>
      </c>
      <c r="F176" s="27">
        <v>0</v>
      </c>
      <c r="G176" s="27">
        <v>15.7</v>
      </c>
      <c r="H176" s="27">
        <v>37.799999999999997</v>
      </c>
      <c r="I176" s="27">
        <v>0</v>
      </c>
      <c r="J176" s="27">
        <v>33</v>
      </c>
      <c r="K176" s="27">
        <v>103.4</v>
      </c>
      <c r="L176" s="27">
        <v>21.5</v>
      </c>
      <c r="M176" s="27">
        <v>15</v>
      </c>
      <c r="N176" s="27">
        <v>86.7</v>
      </c>
      <c r="O176" s="25">
        <f t="shared" si="12"/>
        <v>489.49999999999994</v>
      </c>
    </row>
    <row r="177" spans="1:15" s="5" customFormat="1" ht="12.75" x14ac:dyDescent="0.2">
      <c r="A177" s="3" t="s">
        <v>58</v>
      </c>
      <c r="B177" s="27">
        <v>21.1</v>
      </c>
      <c r="C177" s="27">
        <v>54.3</v>
      </c>
      <c r="D177" s="27">
        <v>100.1</v>
      </c>
      <c r="E177" s="27">
        <v>0</v>
      </c>
      <c r="F177" s="27">
        <v>0</v>
      </c>
      <c r="G177" s="27">
        <v>15.7</v>
      </c>
      <c r="H177" s="27">
        <v>37.799999999999997</v>
      </c>
      <c r="I177" s="27">
        <v>0</v>
      </c>
      <c r="J177" s="27">
        <v>32.4</v>
      </c>
      <c r="K177" s="27">
        <v>103.4</v>
      </c>
      <c r="L177" s="27">
        <v>24.7</v>
      </c>
      <c r="M177" s="27">
        <v>15.1</v>
      </c>
      <c r="N177" s="27">
        <v>86.7</v>
      </c>
      <c r="O177" s="25">
        <f t="shared" si="12"/>
        <v>491.29999999999995</v>
      </c>
    </row>
    <row r="178" spans="1:15" s="5" customFormat="1" ht="12.75" x14ac:dyDescent="0.2">
      <c r="A178" s="3" t="s">
        <v>47</v>
      </c>
      <c r="B178" s="27">
        <v>21.3</v>
      </c>
      <c r="C178" s="27">
        <v>54.3</v>
      </c>
      <c r="D178" s="27">
        <v>100.7</v>
      </c>
      <c r="E178" s="27">
        <v>0</v>
      </c>
      <c r="F178" s="27">
        <v>0</v>
      </c>
      <c r="G178" s="27">
        <v>17.7</v>
      </c>
      <c r="H178" s="27">
        <v>37.799999999999997</v>
      </c>
      <c r="I178" s="27">
        <v>0</v>
      </c>
      <c r="J178" s="27">
        <v>31.2</v>
      </c>
      <c r="K178" s="27">
        <v>123.4</v>
      </c>
      <c r="L178" s="27">
        <v>26.3</v>
      </c>
      <c r="M178" s="27">
        <v>15</v>
      </c>
      <c r="N178" s="27">
        <v>84.5</v>
      </c>
      <c r="O178" s="25">
        <f t="shared" si="12"/>
        <v>512.20000000000005</v>
      </c>
    </row>
    <row r="179" spans="1:15" s="5" customFormat="1" ht="12.75" x14ac:dyDescent="0.2">
      <c r="A179" s="41" t="s">
        <v>48</v>
      </c>
      <c r="B179" s="27">
        <v>20.2</v>
      </c>
      <c r="C179" s="27">
        <v>54</v>
      </c>
      <c r="D179" s="27">
        <v>100.5</v>
      </c>
      <c r="E179" s="27">
        <v>0</v>
      </c>
      <c r="F179" s="27">
        <v>0</v>
      </c>
      <c r="G179" s="27">
        <v>30.7</v>
      </c>
      <c r="H179" s="27">
        <v>37.700000000000003</v>
      </c>
      <c r="I179" s="27">
        <v>0</v>
      </c>
      <c r="J179" s="27">
        <v>29.8</v>
      </c>
      <c r="K179" s="27">
        <v>122.8</v>
      </c>
      <c r="L179" s="27">
        <v>15.6</v>
      </c>
      <c r="M179" s="27">
        <v>18.8</v>
      </c>
      <c r="N179" s="27">
        <v>128.6</v>
      </c>
      <c r="O179" s="25">
        <f t="shared" si="12"/>
        <v>558.70000000000005</v>
      </c>
    </row>
    <row r="180" spans="1:15" s="5" customFormat="1" ht="12.75" x14ac:dyDescent="0.2">
      <c r="A180" s="41" t="s">
        <v>49</v>
      </c>
      <c r="B180" s="27">
        <v>20.7</v>
      </c>
      <c r="C180" s="27">
        <v>54.9</v>
      </c>
      <c r="D180" s="27">
        <v>106.3</v>
      </c>
      <c r="E180" s="27">
        <v>0</v>
      </c>
      <c r="F180" s="27">
        <v>0</v>
      </c>
      <c r="G180" s="27">
        <v>31.2</v>
      </c>
      <c r="H180" s="27">
        <v>36.9</v>
      </c>
      <c r="I180" s="27">
        <v>0</v>
      </c>
      <c r="J180" s="27">
        <v>28.2</v>
      </c>
      <c r="K180" s="27">
        <v>122.6</v>
      </c>
      <c r="L180" s="27">
        <v>15.7</v>
      </c>
      <c r="M180" s="27">
        <v>21.4</v>
      </c>
      <c r="N180" s="27">
        <v>148.19999999999999</v>
      </c>
      <c r="O180" s="25">
        <f t="shared" si="12"/>
        <v>586.09999999999991</v>
      </c>
    </row>
    <row r="181" spans="1:15" s="5" customFormat="1" ht="12.75" x14ac:dyDescent="0.2">
      <c r="A181" s="41" t="s">
        <v>50</v>
      </c>
      <c r="B181" s="27">
        <v>21.2</v>
      </c>
      <c r="C181" s="27">
        <v>55.7</v>
      </c>
      <c r="D181" s="27">
        <v>107</v>
      </c>
      <c r="E181" s="27">
        <v>0</v>
      </c>
      <c r="F181" s="27">
        <v>0</v>
      </c>
      <c r="G181" s="27">
        <v>35.9</v>
      </c>
      <c r="H181" s="27">
        <v>32.5</v>
      </c>
      <c r="I181" s="27">
        <v>0</v>
      </c>
      <c r="J181" s="27">
        <v>29.6</v>
      </c>
      <c r="K181" s="27">
        <v>123.3</v>
      </c>
      <c r="L181" s="27">
        <v>25.4</v>
      </c>
      <c r="M181" s="27">
        <v>28</v>
      </c>
      <c r="N181" s="27">
        <v>223.4</v>
      </c>
      <c r="O181" s="25">
        <f t="shared" si="12"/>
        <v>682</v>
      </c>
    </row>
    <row r="182" spans="1:15" s="5" customFormat="1" ht="12.75" x14ac:dyDescent="0.2">
      <c r="A182" s="41" t="s">
        <v>51</v>
      </c>
      <c r="B182" s="27">
        <v>20.6</v>
      </c>
      <c r="C182" s="27">
        <v>54.6</v>
      </c>
      <c r="D182" s="27">
        <v>107</v>
      </c>
      <c r="E182" s="27">
        <v>0</v>
      </c>
      <c r="F182" s="27">
        <v>0</v>
      </c>
      <c r="G182" s="27">
        <v>31.9</v>
      </c>
      <c r="H182" s="27">
        <v>36.200000000000003</v>
      </c>
      <c r="I182" s="27">
        <v>0</v>
      </c>
      <c r="J182" s="27">
        <v>29.5</v>
      </c>
      <c r="K182" s="27">
        <v>123.3</v>
      </c>
      <c r="L182" s="27">
        <v>27.5</v>
      </c>
      <c r="M182" s="27">
        <v>26.6</v>
      </c>
      <c r="N182" s="27">
        <v>213.6</v>
      </c>
      <c r="O182" s="25">
        <f t="shared" si="12"/>
        <v>670.80000000000007</v>
      </c>
    </row>
    <row r="183" spans="1:15" s="5" customFormat="1" ht="12.75" x14ac:dyDescent="0.2">
      <c r="A183" s="41" t="s">
        <v>52</v>
      </c>
      <c r="B183" s="27">
        <v>19.600000000000001</v>
      </c>
      <c r="C183" s="27">
        <v>54.3</v>
      </c>
      <c r="D183" s="27">
        <v>107.5</v>
      </c>
      <c r="E183" s="27">
        <v>0</v>
      </c>
      <c r="F183" s="27">
        <v>0</v>
      </c>
      <c r="G183" s="27">
        <v>32.200000000000003</v>
      </c>
      <c r="H183" s="27">
        <v>36</v>
      </c>
      <c r="I183" s="27">
        <v>0</v>
      </c>
      <c r="J183" s="27">
        <v>29.1</v>
      </c>
      <c r="K183" s="27">
        <v>123.3</v>
      </c>
      <c r="L183" s="27">
        <v>26.9</v>
      </c>
      <c r="M183" s="27">
        <v>26.3</v>
      </c>
      <c r="N183" s="27">
        <v>221.3</v>
      </c>
      <c r="O183" s="25">
        <f t="shared" si="12"/>
        <v>676.5</v>
      </c>
    </row>
    <row r="184" spans="1:15" s="5" customFormat="1" ht="12.75" x14ac:dyDescent="0.2">
      <c r="A184" s="41" t="s">
        <v>59</v>
      </c>
      <c r="B184" s="27">
        <v>19.7</v>
      </c>
      <c r="C184" s="27">
        <v>54.3</v>
      </c>
      <c r="D184" s="27">
        <v>107.5</v>
      </c>
      <c r="E184" s="27">
        <v>0</v>
      </c>
      <c r="F184" s="27">
        <v>0</v>
      </c>
      <c r="G184" s="27">
        <v>30.1</v>
      </c>
      <c r="H184" s="27">
        <v>36</v>
      </c>
      <c r="I184" s="27">
        <v>0</v>
      </c>
      <c r="J184" s="27">
        <v>28.8</v>
      </c>
      <c r="K184" s="27">
        <v>123.3</v>
      </c>
      <c r="L184" s="27">
        <v>34.9</v>
      </c>
      <c r="M184" s="27">
        <v>26</v>
      </c>
      <c r="N184" s="27">
        <v>220.6</v>
      </c>
      <c r="O184" s="25">
        <f t="shared" si="12"/>
        <v>681.19999999999993</v>
      </c>
    </row>
    <row r="185" spans="1:15" s="5" customFormat="1" ht="12.75" x14ac:dyDescent="0.2">
      <c r="A185" s="41" t="s">
        <v>54</v>
      </c>
      <c r="B185" s="27">
        <v>18.7</v>
      </c>
      <c r="C185" s="27">
        <v>54.1</v>
      </c>
      <c r="D185" s="27">
        <v>102.5</v>
      </c>
      <c r="E185" s="27">
        <v>0</v>
      </c>
      <c r="F185" s="27">
        <v>0</v>
      </c>
      <c r="G185" s="27">
        <v>23.7</v>
      </c>
      <c r="H185" s="27">
        <v>35.299999999999997</v>
      </c>
      <c r="I185" s="27">
        <v>0</v>
      </c>
      <c r="J185" s="27">
        <v>27.3</v>
      </c>
      <c r="K185" s="27">
        <v>123.4</v>
      </c>
      <c r="L185" s="27">
        <v>22.7</v>
      </c>
      <c r="M185" s="27">
        <v>25.1</v>
      </c>
      <c r="N185" s="27">
        <v>256.60000000000002</v>
      </c>
      <c r="O185" s="25">
        <f t="shared" si="12"/>
        <v>689.40000000000009</v>
      </c>
    </row>
    <row r="186" spans="1:15" s="5" customFormat="1" ht="12.75" x14ac:dyDescent="0.2">
      <c r="A186" s="41" t="s">
        <v>55</v>
      </c>
      <c r="B186" s="27">
        <v>19.100000000000001</v>
      </c>
      <c r="C186" s="27">
        <v>54</v>
      </c>
      <c r="D186" s="27">
        <v>107.6</v>
      </c>
      <c r="E186" s="27">
        <v>0</v>
      </c>
      <c r="F186" s="27">
        <v>0</v>
      </c>
      <c r="G186" s="27">
        <v>24.1</v>
      </c>
      <c r="H186" s="27">
        <v>35.299999999999997</v>
      </c>
      <c r="I186" s="27">
        <v>0</v>
      </c>
      <c r="J186" s="27">
        <v>26.4</v>
      </c>
      <c r="K186" s="27">
        <v>123.3</v>
      </c>
      <c r="L186" s="27">
        <v>22.8</v>
      </c>
      <c r="M186" s="27">
        <v>27.4</v>
      </c>
      <c r="N186" s="27">
        <v>268.39999999999998</v>
      </c>
      <c r="O186" s="25">
        <f t="shared" si="12"/>
        <v>708.39999999999986</v>
      </c>
    </row>
    <row r="187" spans="1:15" s="5" customFormat="1" ht="12.75" x14ac:dyDescent="0.2">
      <c r="A187" s="41" t="s">
        <v>56</v>
      </c>
      <c r="B187" s="27">
        <v>21.5</v>
      </c>
      <c r="C187" s="27">
        <v>55.3</v>
      </c>
      <c r="D187" s="27">
        <v>107.9</v>
      </c>
      <c r="E187" s="27">
        <v>0</v>
      </c>
      <c r="F187" s="27">
        <v>0</v>
      </c>
      <c r="G187" s="27">
        <v>38</v>
      </c>
      <c r="H187" s="27">
        <v>34.9</v>
      </c>
      <c r="I187" s="27">
        <v>0</v>
      </c>
      <c r="J187" s="27">
        <v>26.7</v>
      </c>
      <c r="K187" s="27">
        <v>123.4</v>
      </c>
      <c r="L187" s="27">
        <v>27.1</v>
      </c>
      <c r="M187" s="27">
        <v>34.5</v>
      </c>
      <c r="N187" s="27">
        <v>378.1</v>
      </c>
      <c r="O187" s="25">
        <f t="shared" si="12"/>
        <v>847.4</v>
      </c>
    </row>
    <row r="188" spans="1:15" s="5" customFormat="1" ht="12.75" x14ac:dyDescent="0.2">
      <c r="A188" s="40" t="s">
        <v>30</v>
      </c>
      <c r="B188" s="27"/>
      <c r="C188" s="27"/>
      <c r="D188" s="27"/>
      <c r="E188" s="27"/>
      <c r="F188" s="27"/>
      <c r="G188" s="27"/>
      <c r="H188" s="27"/>
      <c r="I188" s="27"/>
      <c r="J188" s="27"/>
      <c r="K188" s="27"/>
      <c r="L188" s="27"/>
      <c r="M188" s="27"/>
      <c r="N188" s="27"/>
      <c r="O188" s="25"/>
    </row>
    <row r="189" spans="1:15" s="5" customFormat="1" ht="12.75" x14ac:dyDescent="0.2">
      <c r="A189" s="3" t="s">
        <v>57</v>
      </c>
      <c r="B189" s="27">
        <v>20.399999999999999</v>
      </c>
      <c r="C189" s="27">
        <v>53.6</v>
      </c>
      <c r="D189" s="27">
        <v>107.3</v>
      </c>
      <c r="E189" s="27">
        <v>0</v>
      </c>
      <c r="F189" s="27">
        <v>0</v>
      </c>
      <c r="G189" s="27">
        <v>32.5</v>
      </c>
      <c r="H189" s="27">
        <v>34.6</v>
      </c>
      <c r="I189" s="27">
        <v>0</v>
      </c>
      <c r="J189" s="27">
        <v>26.4</v>
      </c>
      <c r="K189" s="27">
        <v>122.5</v>
      </c>
      <c r="L189" s="27">
        <v>22.7</v>
      </c>
      <c r="M189" s="27">
        <v>35.799999999999997</v>
      </c>
      <c r="N189" s="27">
        <v>366.8</v>
      </c>
      <c r="O189" s="25">
        <f t="shared" si="12"/>
        <v>822.6</v>
      </c>
    </row>
    <row r="190" spans="1:15" s="5" customFormat="1" ht="12.75" x14ac:dyDescent="0.2">
      <c r="A190" s="3" t="s">
        <v>58</v>
      </c>
      <c r="B190" s="27">
        <v>20.2</v>
      </c>
      <c r="C190" s="27">
        <v>52.5</v>
      </c>
      <c r="D190" s="27">
        <v>106.9</v>
      </c>
      <c r="E190" s="27">
        <v>0</v>
      </c>
      <c r="F190" s="27">
        <v>0</v>
      </c>
      <c r="G190" s="27">
        <v>32.700000000000003</v>
      </c>
      <c r="H190" s="27">
        <v>34.4</v>
      </c>
      <c r="I190" s="27">
        <v>0</v>
      </c>
      <c r="J190" s="27">
        <v>26.3</v>
      </c>
      <c r="K190" s="27">
        <v>142.5</v>
      </c>
      <c r="L190" s="27">
        <v>26.8</v>
      </c>
      <c r="M190" s="27">
        <v>35.799999999999997</v>
      </c>
      <c r="N190" s="27">
        <v>367.6</v>
      </c>
      <c r="O190" s="25">
        <f t="shared" si="12"/>
        <v>845.7</v>
      </c>
    </row>
    <row r="191" spans="1:15" s="5" customFormat="1" ht="12.75" x14ac:dyDescent="0.2">
      <c r="A191" s="3" t="s">
        <v>47</v>
      </c>
      <c r="B191" s="27">
        <v>19.399999999999999</v>
      </c>
      <c r="C191" s="27">
        <v>54.7</v>
      </c>
      <c r="D191" s="27">
        <v>85.5</v>
      </c>
      <c r="E191" s="27">
        <v>0</v>
      </c>
      <c r="F191" s="27">
        <v>0</v>
      </c>
      <c r="G191" s="27">
        <v>34.9</v>
      </c>
      <c r="H191" s="27">
        <v>34.4</v>
      </c>
      <c r="I191" s="27">
        <v>0</v>
      </c>
      <c r="J191" s="27">
        <v>26.1</v>
      </c>
      <c r="K191" s="27">
        <v>142.5</v>
      </c>
      <c r="L191" s="27">
        <v>26.9</v>
      </c>
      <c r="M191" s="27">
        <v>35.700000000000003</v>
      </c>
      <c r="N191" s="27">
        <v>408.1</v>
      </c>
      <c r="O191" s="25">
        <f t="shared" si="12"/>
        <v>868.2</v>
      </c>
    </row>
    <row r="192" spans="1:15" s="5" customFormat="1" ht="12.75" x14ac:dyDescent="0.2">
      <c r="A192" s="41" t="s">
        <v>48</v>
      </c>
      <c r="B192" s="27">
        <v>19.3</v>
      </c>
      <c r="C192" s="27">
        <v>55.1</v>
      </c>
      <c r="D192" s="27">
        <v>88.3</v>
      </c>
      <c r="E192" s="27">
        <v>0</v>
      </c>
      <c r="F192" s="27">
        <v>0</v>
      </c>
      <c r="G192" s="27">
        <v>36</v>
      </c>
      <c r="H192" s="27">
        <v>33.700000000000003</v>
      </c>
      <c r="I192" s="27">
        <v>0</v>
      </c>
      <c r="J192" s="27">
        <v>24.9</v>
      </c>
      <c r="K192" s="27">
        <v>143.1</v>
      </c>
      <c r="L192" s="27">
        <v>26.4</v>
      </c>
      <c r="M192" s="27">
        <v>34.799999999999997</v>
      </c>
      <c r="N192" s="27">
        <v>408.2</v>
      </c>
      <c r="O192" s="25">
        <f t="shared" si="12"/>
        <v>869.8</v>
      </c>
    </row>
    <row r="193" spans="1:15" s="5" customFormat="1" ht="12.75" x14ac:dyDescent="0.2">
      <c r="A193" s="41" t="s">
        <v>49</v>
      </c>
      <c r="B193" s="27">
        <v>18.3</v>
      </c>
      <c r="C193" s="27">
        <v>55.6</v>
      </c>
      <c r="D193" s="27">
        <v>88</v>
      </c>
      <c r="E193" s="27">
        <v>0</v>
      </c>
      <c r="F193" s="27">
        <v>0</v>
      </c>
      <c r="G193" s="27">
        <v>37.1</v>
      </c>
      <c r="H193" s="27">
        <v>33.700000000000003</v>
      </c>
      <c r="I193" s="27">
        <v>0</v>
      </c>
      <c r="J193" s="27">
        <v>24.6</v>
      </c>
      <c r="K193" s="27">
        <v>142.6</v>
      </c>
      <c r="L193" s="27">
        <v>26.9</v>
      </c>
      <c r="M193" s="27">
        <v>34.9</v>
      </c>
      <c r="N193" s="27">
        <v>407.2</v>
      </c>
      <c r="O193" s="25">
        <f t="shared" si="12"/>
        <v>868.89999999999986</v>
      </c>
    </row>
    <row r="194" spans="1:15" s="5" customFormat="1" ht="12.75" x14ac:dyDescent="0.2">
      <c r="A194" s="41" t="s">
        <v>50</v>
      </c>
      <c r="B194" s="27">
        <v>18.600000000000001</v>
      </c>
      <c r="C194" s="27">
        <v>60.7</v>
      </c>
      <c r="D194" s="27">
        <v>88.2</v>
      </c>
      <c r="E194" s="27">
        <v>0</v>
      </c>
      <c r="F194" s="27">
        <v>0</v>
      </c>
      <c r="G194" s="27">
        <v>49.8</v>
      </c>
      <c r="H194" s="27">
        <v>33.200000000000003</v>
      </c>
      <c r="I194" s="27">
        <v>0</v>
      </c>
      <c r="J194" s="27">
        <v>23.7</v>
      </c>
      <c r="K194" s="27">
        <v>141.19999999999999</v>
      </c>
      <c r="L194" s="27">
        <v>25.7</v>
      </c>
      <c r="M194" s="27">
        <v>33.9</v>
      </c>
      <c r="N194" s="27">
        <v>407.2</v>
      </c>
      <c r="O194" s="25">
        <f t="shared" si="12"/>
        <v>882.19999999999993</v>
      </c>
    </row>
    <row r="195" spans="1:15" s="5" customFormat="1" ht="12.75" x14ac:dyDescent="0.2">
      <c r="A195" s="41" t="s">
        <v>51</v>
      </c>
      <c r="B195" s="27">
        <v>18.8</v>
      </c>
      <c r="C195" s="27">
        <v>61</v>
      </c>
      <c r="D195" s="27">
        <v>88.3</v>
      </c>
      <c r="E195" s="27">
        <v>0</v>
      </c>
      <c r="F195" s="27">
        <v>0</v>
      </c>
      <c r="G195" s="27">
        <v>57</v>
      </c>
      <c r="H195" s="27">
        <v>33</v>
      </c>
      <c r="I195" s="27">
        <v>0</v>
      </c>
      <c r="J195" s="27">
        <v>23.7</v>
      </c>
      <c r="K195" s="27">
        <v>141.1</v>
      </c>
      <c r="L195" s="27">
        <v>25.8</v>
      </c>
      <c r="M195" s="27">
        <v>33.5</v>
      </c>
      <c r="N195" s="27">
        <v>406</v>
      </c>
      <c r="O195" s="25">
        <f t="shared" si="12"/>
        <v>888.2</v>
      </c>
    </row>
    <row r="196" spans="1:15" s="5" customFormat="1" ht="12.75" x14ac:dyDescent="0.2">
      <c r="A196" s="41" t="s">
        <v>52</v>
      </c>
      <c r="B196" s="27">
        <v>19.7</v>
      </c>
      <c r="C196" s="27">
        <v>60.5</v>
      </c>
      <c r="D196" s="27">
        <v>88</v>
      </c>
      <c r="E196" s="27">
        <v>0</v>
      </c>
      <c r="F196" s="27">
        <v>0</v>
      </c>
      <c r="G196" s="27">
        <v>58.5</v>
      </c>
      <c r="H196" s="27">
        <v>32.799999999999997</v>
      </c>
      <c r="I196" s="27">
        <v>0</v>
      </c>
      <c r="J196" s="27">
        <v>24.3</v>
      </c>
      <c r="K196" s="27">
        <v>141.30000000000001</v>
      </c>
      <c r="L196" s="27">
        <v>26</v>
      </c>
      <c r="M196" s="27">
        <v>33.5</v>
      </c>
      <c r="N196" s="27">
        <v>407</v>
      </c>
      <c r="O196" s="25">
        <f t="shared" si="12"/>
        <v>891.6</v>
      </c>
    </row>
    <row r="197" spans="1:15" s="5" customFormat="1" ht="12.75" x14ac:dyDescent="0.2">
      <c r="A197" s="41" t="s">
        <v>59</v>
      </c>
      <c r="B197" s="27">
        <v>19.3</v>
      </c>
      <c r="C197" s="27">
        <v>60.8</v>
      </c>
      <c r="D197" s="27">
        <v>88.2</v>
      </c>
      <c r="E197" s="27">
        <v>0</v>
      </c>
      <c r="F197" s="27">
        <v>0</v>
      </c>
      <c r="G197" s="27">
        <v>58.7</v>
      </c>
      <c r="H197" s="27">
        <v>32.9</v>
      </c>
      <c r="I197" s="27">
        <v>0</v>
      </c>
      <c r="J197" s="27">
        <v>24.5</v>
      </c>
      <c r="K197" s="27">
        <v>141.30000000000001</v>
      </c>
      <c r="L197" s="27">
        <v>26</v>
      </c>
      <c r="M197" s="27">
        <v>33.200000000000003</v>
      </c>
      <c r="N197" s="27">
        <v>468.8</v>
      </c>
      <c r="O197" s="25">
        <f t="shared" si="12"/>
        <v>953.7</v>
      </c>
    </row>
    <row r="198" spans="1:15" s="5" customFormat="1" ht="12.75" x14ac:dyDescent="0.2">
      <c r="A198" s="41" t="s">
        <v>54</v>
      </c>
      <c r="B198" s="25">
        <v>19.100000000000001</v>
      </c>
      <c r="C198" s="25">
        <v>61.1</v>
      </c>
      <c r="D198" s="25">
        <v>88.5</v>
      </c>
      <c r="E198" s="25">
        <v>0</v>
      </c>
      <c r="F198" s="25">
        <v>0</v>
      </c>
      <c r="G198" s="25">
        <v>60.3</v>
      </c>
      <c r="H198" s="25">
        <v>32.700000000000003</v>
      </c>
      <c r="I198" s="25">
        <v>0</v>
      </c>
      <c r="J198" s="25">
        <v>22.9</v>
      </c>
      <c r="K198" s="25">
        <v>140</v>
      </c>
      <c r="L198" s="25">
        <v>25.6</v>
      </c>
      <c r="M198" s="25">
        <v>31.9</v>
      </c>
      <c r="N198" s="25">
        <v>468.7</v>
      </c>
      <c r="O198" s="25">
        <f t="shared" si="12"/>
        <v>950.8</v>
      </c>
    </row>
    <row r="199" spans="1:15" s="5" customFormat="1" ht="12.75" x14ac:dyDescent="0.2">
      <c r="A199" s="41" t="s">
        <v>55</v>
      </c>
      <c r="B199" s="25">
        <v>20.399999999999999</v>
      </c>
      <c r="C199" s="25">
        <v>61.5</v>
      </c>
      <c r="D199" s="25">
        <v>89.2</v>
      </c>
      <c r="E199" s="25">
        <v>0</v>
      </c>
      <c r="F199" s="25">
        <v>0</v>
      </c>
      <c r="G199" s="25">
        <v>68.599999999999994</v>
      </c>
      <c r="H199" s="25">
        <v>15.4</v>
      </c>
      <c r="I199" s="25">
        <v>0</v>
      </c>
      <c r="J199" s="25">
        <v>22.5</v>
      </c>
      <c r="K199" s="25">
        <v>139.5</v>
      </c>
      <c r="L199" s="25">
        <v>26.4</v>
      </c>
      <c r="M199" s="25">
        <v>40.6</v>
      </c>
      <c r="N199" s="25">
        <v>457.8</v>
      </c>
      <c r="O199" s="25">
        <f t="shared" si="12"/>
        <v>941.90000000000009</v>
      </c>
    </row>
    <row r="200" spans="1:15" s="5" customFormat="1" ht="12.75" x14ac:dyDescent="0.2">
      <c r="A200" s="41" t="s">
        <v>56</v>
      </c>
      <c r="B200" s="25">
        <v>20.3</v>
      </c>
      <c r="C200" s="25">
        <v>62.3</v>
      </c>
      <c r="D200" s="25">
        <v>88.5</v>
      </c>
      <c r="E200" s="25">
        <v>0</v>
      </c>
      <c r="F200" s="25">
        <v>0</v>
      </c>
      <c r="G200" s="25">
        <v>75.099999999999994</v>
      </c>
      <c r="H200" s="25">
        <v>15.1</v>
      </c>
      <c r="I200" s="25">
        <v>0</v>
      </c>
      <c r="J200" s="25">
        <v>22</v>
      </c>
      <c r="K200" s="25">
        <v>142.6</v>
      </c>
      <c r="L200" s="25">
        <v>24.6</v>
      </c>
      <c r="M200" s="25">
        <v>41.7</v>
      </c>
      <c r="N200" s="25">
        <v>457.8</v>
      </c>
      <c r="O200" s="25">
        <f t="shared" si="12"/>
        <v>950</v>
      </c>
    </row>
  </sheetData>
  <mergeCells count="3">
    <mergeCell ref="A3:O3"/>
    <mergeCell ref="B5:G5"/>
    <mergeCell ref="H5:L5"/>
  </mergeCells>
  <phoneticPr fontId="0" type="noConversion"/>
  <printOptions horizontalCentered="1"/>
  <pageMargins left="0" right="0" top="0.5" bottom="0.5" header="0.5" footer="0.5"/>
  <pageSetup orientation="landscape" r:id="rId1"/>
  <headerFooter>
    <oddHeader xml:space="preserve">&amp;C
</oddHeader>
    <oddFooter>&amp;C&amp;"Arial,Regular"&amp;P</oddFooter>
  </headerFooter>
  <rowBreaks count="4" manualBreakCount="4">
    <brk id="44" max="16383" man="1"/>
    <brk id="83" max="16383" man="1"/>
    <brk id="122" max="16383" man="1"/>
    <brk id="161" max="16383" man="1"/>
  </rowBreaks>
  <ignoredErrors>
    <ignoredError sqref="A8 A19 A32 A45 A58 A71 A84 A97 A110 A123 A136 A149 A162 A175 A188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738"/>
  <sheetViews>
    <sheetView showGridLines="0" zoomScaleNormal="100" zoomScaleSheetLayoutView="80" workbookViewId="0">
      <pane ySplit="6" topLeftCell="A82" activePane="bottomLeft" state="frozen"/>
      <selection pane="bottomLeft" activeCell="G97" sqref="G97"/>
    </sheetView>
  </sheetViews>
  <sheetFormatPr defaultRowHeight="12" x14ac:dyDescent="0.15"/>
  <cols>
    <col min="1" max="1" width="7.75" customWidth="1"/>
    <col min="2" max="3" width="8.625" customWidth="1"/>
    <col min="4" max="6" width="9.875" bestFit="1" customWidth="1"/>
    <col min="7" max="7" width="10.5" customWidth="1"/>
    <col min="8" max="10" width="8.625" customWidth="1"/>
    <col min="11" max="12" width="9.875" bestFit="1" customWidth="1"/>
    <col min="13" max="13" width="9.25" customWidth="1"/>
    <col min="14" max="14" width="11.25" customWidth="1"/>
    <col min="15" max="15" width="10.875" bestFit="1" customWidth="1"/>
    <col min="17" max="17" width="11.875" bestFit="1" customWidth="1"/>
    <col min="18" max="18" width="10.875" bestFit="1" customWidth="1"/>
  </cols>
  <sheetData>
    <row r="1" spans="1:15" s="32" customFormat="1" ht="15.75" x14ac:dyDescent="0.25">
      <c r="A1" s="98" t="s">
        <v>78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</row>
    <row r="2" spans="1:15" s="2" customFormat="1" ht="15.75" x14ac:dyDescent="0.25">
      <c r="A2" s="91"/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</row>
    <row r="3" spans="1:15" s="2" customFormat="1" ht="12.75" x14ac:dyDescent="0.2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2" t="s">
        <v>31</v>
      </c>
    </row>
    <row r="4" spans="1:15" s="2" customFormat="1" ht="16.5" customHeight="1" x14ac:dyDescent="0.2">
      <c r="A4" s="13"/>
      <c r="B4" s="92" t="s">
        <v>35</v>
      </c>
      <c r="C4" s="93"/>
      <c r="D4" s="93"/>
      <c r="E4" s="93"/>
      <c r="F4" s="93"/>
      <c r="G4" s="94"/>
      <c r="H4" s="95" t="s">
        <v>36</v>
      </c>
      <c r="I4" s="96"/>
      <c r="J4" s="96"/>
      <c r="K4" s="96"/>
      <c r="L4" s="97"/>
      <c r="M4" s="14"/>
      <c r="N4" s="15"/>
      <c r="O4" s="13"/>
    </row>
    <row r="5" spans="1:15" s="2" customFormat="1" ht="12.75" x14ac:dyDescent="0.2">
      <c r="A5" s="16" t="s">
        <v>3</v>
      </c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8" t="s">
        <v>29</v>
      </c>
      <c r="N5" s="16" t="s">
        <v>32</v>
      </c>
      <c r="O5" s="16"/>
    </row>
    <row r="6" spans="1:15" s="2" customFormat="1" ht="12.75" x14ac:dyDescent="0.2">
      <c r="A6" s="33" t="s">
        <v>4</v>
      </c>
      <c r="B6" s="34" t="s">
        <v>5</v>
      </c>
      <c r="C6" s="34" t="s">
        <v>37</v>
      </c>
      <c r="D6" s="34" t="s">
        <v>38</v>
      </c>
      <c r="E6" s="33" t="s">
        <v>39</v>
      </c>
      <c r="F6" s="33" t="s">
        <v>40</v>
      </c>
      <c r="G6" s="34" t="s">
        <v>41</v>
      </c>
      <c r="H6" s="34" t="s">
        <v>42</v>
      </c>
      <c r="I6" s="33" t="s">
        <v>43</v>
      </c>
      <c r="J6" s="34" t="s">
        <v>44</v>
      </c>
      <c r="K6" s="34" t="s">
        <v>11</v>
      </c>
      <c r="L6" s="34" t="s">
        <v>41</v>
      </c>
      <c r="M6" s="35" t="s">
        <v>12</v>
      </c>
      <c r="N6" s="34" t="s">
        <v>13</v>
      </c>
      <c r="O6" s="34" t="s">
        <v>45</v>
      </c>
    </row>
    <row r="7" spans="1:15" s="2" customFormat="1" ht="15.75" customHeight="1" x14ac:dyDescent="0.2">
      <c r="A7" s="44">
        <v>2002</v>
      </c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20"/>
    </row>
    <row r="8" spans="1:15" s="2" customFormat="1" ht="12.75" x14ac:dyDescent="0.2">
      <c r="A8" s="45" t="s">
        <v>57</v>
      </c>
      <c r="B8" s="19">
        <v>19.600000000000001</v>
      </c>
      <c r="C8" s="19">
        <v>62.9</v>
      </c>
      <c r="D8" s="19">
        <v>89</v>
      </c>
      <c r="E8" s="19">
        <v>71.3</v>
      </c>
      <c r="F8" s="19">
        <v>4.0999999999999996</v>
      </c>
      <c r="G8" s="19">
        <v>2.1</v>
      </c>
      <c r="H8" s="19">
        <v>15</v>
      </c>
      <c r="I8" s="19">
        <v>19.8</v>
      </c>
      <c r="J8" s="19">
        <v>21.5</v>
      </c>
      <c r="K8" s="19">
        <v>163.5</v>
      </c>
      <c r="L8" s="19">
        <v>4.7</v>
      </c>
      <c r="M8" s="19">
        <v>58.3</v>
      </c>
      <c r="N8" s="19">
        <v>459.4</v>
      </c>
      <c r="O8" s="20">
        <f t="shared" ref="O8:O19" si="0">SUM(B8:N8)</f>
        <v>991.19999999999993</v>
      </c>
    </row>
    <row r="9" spans="1:15" s="2" customFormat="1" ht="12.75" x14ac:dyDescent="0.2">
      <c r="A9" s="45" t="s">
        <v>58</v>
      </c>
      <c r="B9" s="19">
        <v>19.8</v>
      </c>
      <c r="C9" s="19">
        <v>64.2</v>
      </c>
      <c r="D9" s="19">
        <v>88.8</v>
      </c>
      <c r="E9" s="19">
        <v>72.3</v>
      </c>
      <c r="F9" s="19">
        <v>4.0999999999999996</v>
      </c>
      <c r="G9" s="19">
        <v>2.1</v>
      </c>
      <c r="H9" s="19">
        <v>14.9</v>
      </c>
      <c r="I9" s="19">
        <v>19.8</v>
      </c>
      <c r="J9" s="19">
        <v>21.7</v>
      </c>
      <c r="K9" s="19">
        <v>163.5</v>
      </c>
      <c r="L9" s="19">
        <v>4.7</v>
      </c>
      <c r="M9" s="19">
        <v>60.7</v>
      </c>
      <c r="N9" s="19">
        <v>455.2</v>
      </c>
      <c r="O9" s="20">
        <f t="shared" si="0"/>
        <v>991.8</v>
      </c>
    </row>
    <row r="10" spans="1:15" s="2" customFormat="1" ht="12.75" x14ac:dyDescent="0.2">
      <c r="A10" s="45" t="s">
        <v>47</v>
      </c>
      <c r="B10" s="19">
        <v>20.2</v>
      </c>
      <c r="C10" s="19">
        <v>65.2</v>
      </c>
      <c r="D10" s="19">
        <v>88.6</v>
      </c>
      <c r="E10" s="19">
        <v>73.900000000000006</v>
      </c>
      <c r="F10" s="19">
        <v>4.5</v>
      </c>
      <c r="G10" s="19">
        <v>2</v>
      </c>
      <c r="H10" s="19">
        <v>14.9</v>
      </c>
      <c r="I10" s="19">
        <v>20.2</v>
      </c>
      <c r="J10" s="19">
        <v>21.6</v>
      </c>
      <c r="K10" s="19">
        <v>162.19999999999999</v>
      </c>
      <c r="L10" s="19">
        <v>4.7</v>
      </c>
      <c r="M10" s="19">
        <v>60.8</v>
      </c>
      <c r="N10" s="19">
        <v>453.5</v>
      </c>
      <c r="O10" s="20">
        <f t="shared" si="0"/>
        <v>992.3</v>
      </c>
    </row>
    <row r="11" spans="1:15" s="2" customFormat="1" ht="12.75" x14ac:dyDescent="0.2">
      <c r="A11" s="45" t="s">
        <v>48</v>
      </c>
      <c r="B11" s="19">
        <v>20.399999999999999</v>
      </c>
      <c r="C11" s="19">
        <v>66.2</v>
      </c>
      <c r="D11" s="19">
        <v>89</v>
      </c>
      <c r="E11" s="19">
        <v>75.599999999999994</v>
      </c>
      <c r="F11" s="19">
        <v>4.8</v>
      </c>
      <c r="G11" s="19">
        <v>2</v>
      </c>
      <c r="H11" s="19">
        <v>14.7</v>
      </c>
      <c r="I11" s="19">
        <v>19.899999999999999</v>
      </c>
      <c r="J11" s="19">
        <v>20.9</v>
      </c>
      <c r="K11" s="19">
        <v>161.19999999999999</v>
      </c>
      <c r="L11" s="19">
        <v>4.7</v>
      </c>
      <c r="M11" s="19">
        <v>60.1</v>
      </c>
      <c r="N11" s="19">
        <v>470.5</v>
      </c>
      <c r="O11" s="21">
        <f t="shared" si="0"/>
        <v>1009.9999999999999</v>
      </c>
    </row>
    <row r="12" spans="1:15" s="2" customFormat="1" ht="12.75" x14ac:dyDescent="0.2">
      <c r="A12" s="45" t="s">
        <v>49</v>
      </c>
      <c r="B12" s="19">
        <v>21.2</v>
      </c>
      <c r="C12" s="19">
        <v>67</v>
      </c>
      <c r="D12" s="19">
        <v>89.2</v>
      </c>
      <c r="E12" s="19">
        <v>77.599999999999994</v>
      </c>
      <c r="F12" s="19">
        <v>4.7</v>
      </c>
      <c r="G12" s="19">
        <v>2</v>
      </c>
      <c r="H12" s="19">
        <v>14.7</v>
      </c>
      <c r="I12" s="19">
        <v>20</v>
      </c>
      <c r="J12" s="19">
        <v>21</v>
      </c>
      <c r="K12" s="19">
        <v>163.30000000000001</v>
      </c>
      <c r="L12" s="19">
        <v>4.8</v>
      </c>
      <c r="M12" s="19">
        <v>62.1</v>
      </c>
      <c r="N12" s="19">
        <v>457.6</v>
      </c>
      <c r="O12" s="21">
        <f t="shared" si="0"/>
        <v>1005.2</v>
      </c>
    </row>
    <row r="13" spans="1:15" s="2" customFormat="1" ht="12.75" x14ac:dyDescent="0.2">
      <c r="A13" s="45" t="s">
        <v>50</v>
      </c>
      <c r="B13" s="19">
        <v>22.3</v>
      </c>
      <c r="C13" s="19">
        <v>67</v>
      </c>
      <c r="D13" s="19">
        <v>89.3</v>
      </c>
      <c r="E13" s="19">
        <v>79.2</v>
      </c>
      <c r="F13" s="19">
        <v>4.7</v>
      </c>
      <c r="G13" s="19">
        <v>2</v>
      </c>
      <c r="H13" s="19">
        <v>14.2</v>
      </c>
      <c r="I13" s="19">
        <v>20</v>
      </c>
      <c r="J13" s="19">
        <v>20.9</v>
      </c>
      <c r="K13" s="19">
        <v>161.69999999999999</v>
      </c>
      <c r="L13" s="19">
        <v>3.9</v>
      </c>
      <c r="M13" s="19">
        <v>60.9</v>
      </c>
      <c r="N13" s="19">
        <v>454.7</v>
      </c>
      <c r="O13" s="21">
        <f t="shared" si="0"/>
        <v>1000.8</v>
      </c>
    </row>
    <row r="14" spans="1:15" s="2" customFormat="1" ht="12.75" x14ac:dyDescent="0.2">
      <c r="A14" s="45" t="s">
        <v>51</v>
      </c>
      <c r="B14" s="19">
        <v>22.1</v>
      </c>
      <c r="C14" s="19">
        <v>67.8</v>
      </c>
      <c r="D14" s="19">
        <v>89.6</v>
      </c>
      <c r="E14" s="19">
        <v>85</v>
      </c>
      <c r="F14" s="19">
        <v>4.7</v>
      </c>
      <c r="G14" s="19">
        <v>2</v>
      </c>
      <c r="H14" s="19">
        <v>14.2</v>
      </c>
      <c r="I14" s="19">
        <v>20.2</v>
      </c>
      <c r="J14" s="19">
        <v>21.6</v>
      </c>
      <c r="K14" s="19">
        <v>163.1</v>
      </c>
      <c r="L14" s="19">
        <v>3.8</v>
      </c>
      <c r="M14" s="19">
        <v>61.9</v>
      </c>
      <c r="N14" s="19">
        <v>450.3</v>
      </c>
      <c r="O14" s="21">
        <f t="shared" si="0"/>
        <v>1006.3</v>
      </c>
    </row>
    <row r="15" spans="1:15" s="2" customFormat="1" ht="12.75" x14ac:dyDescent="0.2">
      <c r="A15" s="45" t="s">
        <v>52</v>
      </c>
      <c r="B15" s="19">
        <v>22.1</v>
      </c>
      <c r="C15" s="19">
        <v>66.7</v>
      </c>
      <c r="D15" s="19">
        <v>90.1</v>
      </c>
      <c r="E15" s="19">
        <v>89.2</v>
      </c>
      <c r="F15" s="19">
        <v>5.4</v>
      </c>
      <c r="G15" s="19">
        <v>2</v>
      </c>
      <c r="H15" s="19">
        <v>14.1</v>
      </c>
      <c r="I15" s="19">
        <v>27.8</v>
      </c>
      <c r="J15" s="19">
        <v>20.8</v>
      </c>
      <c r="K15" s="19">
        <v>163.1</v>
      </c>
      <c r="L15" s="19">
        <v>3.8</v>
      </c>
      <c r="M15" s="19">
        <v>62.1</v>
      </c>
      <c r="N15" s="19">
        <v>566.79999999999995</v>
      </c>
      <c r="O15" s="21">
        <f t="shared" si="0"/>
        <v>1134</v>
      </c>
    </row>
    <row r="16" spans="1:15" s="2" customFormat="1" ht="12.75" x14ac:dyDescent="0.2">
      <c r="A16" s="45" t="s">
        <v>59</v>
      </c>
      <c r="B16" s="19">
        <v>21.8</v>
      </c>
      <c r="C16" s="19">
        <v>66.7</v>
      </c>
      <c r="D16" s="19">
        <v>91.8</v>
      </c>
      <c r="E16" s="19">
        <v>90.8</v>
      </c>
      <c r="F16" s="19">
        <v>6.9</v>
      </c>
      <c r="G16" s="19">
        <v>2</v>
      </c>
      <c r="H16" s="19">
        <v>14.1</v>
      </c>
      <c r="I16" s="19">
        <v>27.8</v>
      </c>
      <c r="J16" s="19">
        <v>21.4</v>
      </c>
      <c r="K16" s="19">
        <v>163.1</v>
      </c>
      <c r="L16" s="19">
        <v>3.8</v>
      </c>
      <c r="M16" s="19">
        <v>58.1</v>
      </c>
      <c r="N16" s="19">
        <v>560.1</v>
      </c>
      <c r="O16" s="21">
        <f t="shared" si="0"/>
        <v>1128.4000000000001</v>
      </c>
    </row>
    <row r="17" spans="1:15" s="2" customFormat="1" ht="12.75" x14ac:dyDescent="0.2">
      <c r="A17" s="45" t="s">
        <v>54</v>
      </c>
      <c r="B17" s="19">
        <v>21.8</v>
      </c>
      <c r="C17" s="19">
        <v>67</v>
      </c>
      <c r="D17" s="19">
        <v>93.1</v>
      </c>
      <c r="E17" s="19">
        <v>93</v>
      </c>
      <c r="F17" s="19">
        <v>6.6</v>
      </c>
      <c r="G17" s="19">
        <v>1.9</v>
      </c>
      <c r="H17" s="19">
        <v>13.9</v>
      </c>
      <c r="I17" s="19">
        <v>27.5</v>
      </c>
      <c r="J17" s="19">
        <v>20.100000000000001</v>
      </c>
      <c r="K17" s="19">
        <v>164.1</v>
      </c>
      <c r="L17" s="19">
        <v>3.8</v>
      </c>
      <c r="M17" s="19">
        <v>45.5</v>
      </c>
      <c r="N17" s="19">
        <v>551.79999999999995</v>
      </c>
      <c r="O17" s="21">
        <f t="shared" si="0"/>
        <v>1110.0999999999999</v>
      </c>
    </row>
    <row r="18" spans="1:15" s="2" customFormat="1" ht="12.75" x14ac:dyDescent="0.2">
      <c r="A18" s="45" t="s">
        <v>55</v>
      </c>
      <c r="B18" s="19">
        <v>21.9</v>
      </c>
      <c r="C18" s="19">
        <v>67</v>
      </c>
      <c r="D18" s="19">
        <v>92.8</v>
      </c>
      <c r="E18" s="19">
        <v>96.1</v>
      </c>
      <c r="F18" s="19">
        <v>6.7</v>
      </c>
      <c r="G18" s="19">
        <v>1.9</v>
      </c>
      <c r="H18" s="19">
        <v>13.9</v>
      </c>
      <c r="I18" s="19">
        <v>27.5</v>
      </c>
      <c r="J18" s="19">
        <v>20</v>
      </c>
      <c r="K18" s="19">
        <v>163.9</v>
      </c>
      <c r="L18" s="19">
        <v>3.4</v>
      </c>
      <c r="M18" s="19">
        <v>45.5</v>
      </c>
      <c r="N18" s="19">
        <v>551.29999999999995</v>
      </c>
      <c r="O18" s="21">
        <f t="shared" si="0"/>
        <v>1111.8999999999999</v>
      </c>
    </row>
    <row r="19" spans="1:15" s="2" customFormat="1" ht="12.75" x14ac:dyDescent="0.2">
      <c r="A19" s="45" t="s">
        <v>56</v>
      </c>
      <c r="B19" s="19">
        <v>24.7</v>
      </c>
      <c r="C19" s="19">
        <v>73.400000000000006</v>
      </c>
      <c r="D19" s="19">
        <v>92.12</v>
      </c>
      <c r="E19" s="19">
        <v>97.2</v>
      </c>
      <c r="F19" s="19">
        <v>6.9</v>
      </c>
      <c r="G19" s="19">
        <v>1.9</v>
      </c>
      <c r="H19" s="19">
        <v>13.4</v>
      </c>
      <c r="I19" s="19">
        <v>27.7</v>
      </c>
      <c r="J19" s="19">
        <v>19.600000000000001</v>
      </c>
      <c r="K19" s="19">
        <v>183.7</v>
      </c>
      <c r="L19" s="19">
        <v>3.2</v>
      </c>
      <c r="M19" s="19">
        <v>43.3</v>
      </c>
      <c r="N19" s="19">
        <v>561.9</v>
      </c>
      <c r="O19" s="21">
        <f t="shared" si="0"/>
        <v>1149.02</v>
      </c>
    </row>
    <row r="20" spans="1:15" s="2" customFormat="1" ht="12.75" x14ac:dyDescent="0.2">
      <c r="A20" s="43">
        <v>2003</v>
      </c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</row>
    <row r="21" spans="1:15" s="2" customFormat="1" ht="12.75" x14ac:dyDescent="0.2">
      <c r="A21" s="45" t="s">
        <v>57</v>
      </c>
      <c r="B21" s="19">
        <v>22.7</v>
      </c>
      <c r="C21" s="19">
        <v>72.2</v>
      </c>
      <c r="D21" s="19">
        <v>92.9</v>
      </c>
      <c r="E21" s="19">
        <v>98.4</v>
      </c>
      <c r="F21" s="19">
        <v>7</v>
      </c>
      <c r="G21" s="19">
        <v>2</v>
      </c>
      <c r="H21" s="19">
        <v>13.3</v>
      </c>
      <c r="I21" s="19">
        <v>27.7</v>
      </c>
      <c r="J21" s="19">
        <v>20.2</v>
      </c>
      <c r="K21" s="19">
        <v>183.7</v>
      </c>
      <c r="L21" s="19">
        <v>3.1</v>
      </c>
      <c r="M21" s="19">
        <v>46.1</v>
      </c>
      <c r="N21" s="19">
        <v>557.79999999999995</v>
      </c>
      <c r="O21" s="21">
        <f t="shared" ref="O21:O31" si="1">SUM(B21:N21)</f>
        <v>1147.0999999999999</v>
      </c>
    </row>
    <row r="22" spans="1:15" s="2" customFormat="1" ht="12.75" x14ac:dyDescent="0.2">
      <c r="A22" s="45" t="s">
        <v>58</v>
      </c>
      <c r="B22" s="19">
        <v>23.5</v>
      </c>
      <c r="C22" s="19">
        <v>71</v>
      </c>
      <c r="D22" s="19">
        <v>97</v>
      </c>
      <c r="E22" s="19">
        <v>101.8</v>
      </c>
      <c r="F22" s="19">
        <v>7</v>
      </c>
      <c r="G22" s="19">
        <v>2.1</v>
      </c>
      <c r="H22" s="19">
        <v>13.2</v>
      </c>
      <c r="I22" s="19">
        <v>27.5</v>
      </c>
      <c r="J22" s="19">
        <v>19.3</v>
      </c>
      <c r="K22" s="19">
        <v>183.7</v>
      </c>
      <c r="L22" s="19">
        <v>3</v>
      </c>
      <c r="M22" s="19">
        <v>44.7</v>
      </c>
      <c r="N22" s="19">
        <v>557.9</v>
      </c>
      <c r="O22" s="21">
        <f t="shared" si="1"/>
        <v>1151.7</v>
      </c>
    </row>
    <row r="23" spans="1:15" s="2" customFormat="1" ht="12.75" x14ac:dyDescent="0.2">
      <c r="A23" s="45" t="s">
        <v>47</v>
      </c>
      <c r="B23" s="19">
        <v>27.5</v>
      </c>
      <c r="C23" s="19">
        <v>71.2</v>
      </c>
      <c r="D23" s="19">
        <v>98.6</v>
      </c>
      <c r="E23" s="19">
        <v>103.5</v>
      </c>
      <c r="F23" s="19">
        <v>7.4</v>
      </c>
      <c r="G23" s="19">
        <v>2.1</v>
      </c>
      <c r="H23" s="19">
        <v>13.2</v>
      </c>
      <c r="I23" s="19">
        <v>27.5</v>
      </c>
      <c r="J23" s="19">
        <v>19.3</v>
      </c>
      <c r="K23" s="19">
        <v>183.7</v>
      </c>
      <c r="L23" s="19">
        <v>2.9</v>
      </c>
      <c r="M23" s="19">
        <v>43.8</v>
      </c>
      <c r="N23" s="19">
        <v>557.4</v>
      </c>
      <c r="O23" s="21">
        <f t="shared" si="1"/>
        <v>1158.0999999999999</v>
      </c>
    </row>
    <row r="24" spans="1:15" s="2" customFormat="1" ht="12.75" x14ac:dyDescent="0.2">
      <c r="A24" s="45" t="s">
        <v>48</v>
      </c>
      <c r="B24" s="19">
        <v>27.7</v>
      </c>
      <c r="C24" s="19">
        <v>72.900000000000006</v>
      </c>
      <c r="D24" s="19">
        <v>99.5</v>
      </c>
      <c r="E24" s="19">
        <v>103.9</v>
      </c>
      <c r="F24" s="19">
        <v>7.1</v>
      </c>
      <c r="G24" s="19">
        <v>2.2999999999999998</v>
      </c>
      <c r="H24" s="19">
        <v>13.1</v>
      </c>
      <c r="I24" s="19">
        <v>27.9</v>
      </c>
      <c r="J24" s="19">
        <v>18.2</v>
      </c>
      <c r="K24" s="19">
        <v>182.3</v>
      </c>
      <c r="L24" s="19">
        <v>2.9</v>
      </c>
      <c r="M24" s="19">
        <v>43.6</v>
      </c>
      <c r="N24" s="19">
        <v>552.1</v>
      </c>
      <c r="O24" s="21">
        <f t="shared" si="1"/>
        <v>1153.5</v>
      </c>
    </row>
    <row r="25" spans="1:15" s="2" customFormat="1" ht="12.75" x14ac:dyDescent="0.2">
      <c r="A25" s="45" t="s">
        <v>49</v>
      </c>
      <c r="B25" s="19">
        <v>29.3</v>
      </c>
      <c r="C25" s="19">
        <v>72.5</v>
      </c>
      <c r="D25" s="19">
        <v>101.4</v>
      </c>
      <c r="E25" s="19">
        <v>107.3</v>
      </c>
      <c r="F25" s="19">
        <v>7.5</v>
      </c>
      <c r="G25" s="19">
        <v>2.2999999999999998</v>
      </c>
      <c r="H25" s="19">
        <v>13.1</v>
      </c>
      <c r="I25" s="19">
        <v>27.6</v>
      </c>
      <c r="J25" s="19">
        <v>18.8</v>
      </c>
      <c r="K25" s="19">
        <v>181.8</v>
      </c>
      <c r="L25" s="19">
        <v>2.9</v>
      </c>
      <c r="M25" s="19">
        <v>43.4</v>
      </c>
      <c r="N25" s="19">
        <v>582.29999999999995</v>
      </c>
      <c r="O25" s="21">
        <f t="shared" si="1"/>
        <v>1190.2</v>
      </c>
    </row>
    <row r="26" spans="1:15" s="2" customFormat="1" ht="12.75" x14ac:dyDescent="0.2">
      <c r="A26" s="45" t="s">
        <v>50</v>
      </c>
      <c r="B26" s="19">
        <v>28.2</v>
      </c>
      <c r="C26" s="19">
        <v>73.400000000000006</v>
      </c>
      <c r="D26" s="19">
        <f>55.1+46.8</f>
        <v>101.9</v>
      </c>
      <c r="E26" s="19">
        <v>110.8</v>
      </c>
      <c r="F26" s="19">
        <v>7.5</v>
      </c>
      <c r="G26" s="19">
        <v>2.2999999999999998</v>
      </c>
      <c r="H26" s="19">
        <f>9.8+2.7</f>
        <v>12.5</v>
      </c>
      <c r="I26" s="19">
        <f>18.5+9.2</f>
        <v>27.7</v>
      </c>
      <c r="J26" s="19">
        <v>17.8</v>
      </c>
      <c r="K26" s="19">
        <v>180.3</v>
      </c>
      <c r="L26" s="19">
        <v>2.6</v>
      </c>
      <c r="M26" s="19">
        <v>38.700000000000003</v>
      </c>
      <c r="N26" s="19">
        <v>767.9</v>
      </c>
      <c r="O26" s="21">
        <f t="shared" si="1"/>
        <v>1371.6000000000001</v>
      </c>
    </row>
    <row r="27" spans="1:15" s="2" customFormat="1" ht="12.75" x14ac:dyDescent="0.2">
      <c r="A27" s="45" t="s">
        <v>51</v>
      </c>
      <c r="B27" s="19">
        <v>28</v>
      </c>
      <c r="C27" s="19">
        <v>73.099999999999994</v>
      </c>
      <c r="D27" s="19">
        <v>102.7</v>
      </c>
      <c r="E27" s="19">
        <v>112.1</v>
      </c>
      <c r="F27" s="19">
        <v>7.6</v>
      </c>
      <c r="G27" s="19">
        <v>2.4</v>
      </c>
      <c r="H27" s="19">
        <v>12.5</v>
      </c>
      <c r="I27" s="19">
        <v>24.7</v>
      </c>
      <c r="J27" s="19">
        <v>17.399999999999999</v>
      </c>
      <c r="K27" s="19">
        <v>180.3</v>
      </c>
      <c r="L27" s="19">
        <f>1.9+5.9</f>
        <v>7.8000000000000007</v>
      </c>
      <c r="M27" s="19">
        <v>9.9</v>
      </c>
      <c r="N27" s="19">
        <f>798.3-5.9</f>
        <v>792.4</v>
      </c>
      <c r="O27" s="21">
        <f t="shared" si="1"/>
        <v>1370.8999999999999</v>
      </c>
    </row>
    <row r="28" spans="1:15" s="2" customFormat="1" ht="12.75" x14ac:dyDescent="0.2">
      <c r="A28" s="45" t="s">
        <v>52</v>
      </c>
      <c r="B28" s="19">
        <v>27</v>
      </c>
      <c r="C28" s="19">
        <v>71.900000000000006</v>
      </c>
      <c r="D28" s="19">
        <v>102.9</v>
      </c>
      <c r="E28" s="19">
        <v>114</v>
      </c>
      <c r="F28" s="19">
        <v>7.6</v>
      </c>
      <c r="G28" s="19">
        <v>2.4</v>
      </c>
      <c r="H28" s="19">
        <v>12.3</v>
      </c>
      <c r="I28" s="19">
        <v>27.4</v>
      </c>
      <c r="J28" s="19">
        <v>17</v>
      </c>
      <c r="K28" s="19">
        <v>179.7</v>
      </c>
      <c r="L28" s="19">
        <f>1.9+6.3</f>
        <v>8.1999999999999993</v>
      </c>
      <c r="M28" s="19">
        <v>9.8000000000000007</v>
      </c>
      <c r="N28" s="19">
        <f>796.1-6.3</f>
        <v>789.80000000000007</v>
      </c>
      <c r="O28" s="21">
        <f t="shared" si="1"/>
        <v>1370</v>
      </c>
    </row>
    <row r="29" spans="1:15" s="2" customFormat="1" ht="12.75" x14ac:dyDescent="0.2">
      <c r="A29" s="45" t="s">
        <v>59</v>
      </c>
      <c r="B29" s="19">
        <v>28.2</v>
      </c>
      <c r="C29" s="19">
        <v>71.3</v>
      </c>
      <c r="D29" s="19">
        <v>102.2</v>
      </c>
      <c r="E29" s="19">
        <v>115.1</v>
      </c>
      <c r="F29" s="19">
        <v>8.1</v>
      </c>
      <c r="G29" s="19">
        <v>2.2999999999999998</v>
      </c>
      <c r="H29" s="19">
        <v>12.3</v>
      </c>
      <c r="I29" s="19">
        <v>28.3</v>
      </c>
      <c r="J29" s="19">
        <v>18</v>
      </c>
      <c r="K29" s="19">
        <v>179.7</v>
      </c>
      <c r="L29" s="19">
        <f>1.9+7.3</f>
        <v>9.1999999999999993</v>
      </c>
      <c r="M29" s="19">
        <v>9.6999999999999993</v>
      </c>
      <c r="N29" s="19">
        <f>776-7.3</f>
        <v>768.7</v>
      </c>
      <c r="O29" s="21">
        <f t="shared" si="1"/>
        <v>1353.1000000000001</v>
      </c>
    </row>
    <row r="30" spans="1:15" s="2" customFormat="1" ht="12.75" x14ac:dyDescent="0.2">
      <c r="A30" s="45" t="s">
        <v>54</v>
      </c>
      <c r="B30" s="19">
        <v>28.1</v>
      </c>
      <c r="C30" s="19">
        <v>71.099999999999994</v>
      </c>
      <c r="D30" s="19">
        <v>103.4</v>
      </c>
      <c r="E30" s="19">
        <v>118.5</v>
      </c>
      <c r="F30" s="19">
        <v>7.8</v>
      </c>
      <c r="G30" s="19">
        <v>2.2000000000000002</v>
      </c>
      <c r="H30" s="19">
        <v>12.2</v>
      </c>
      <c r="I30" s="19">
        <v>27.8</v>
      </c>
      <c r="J30" s="19">
        <v>16.899999999999999</v>
      </c>
      <c r="K30" s="19">
        <v>178.3</v>
      </c>
      <c r="L30" s="19">
        <f>1.9+8.1</f>
        <v>10</v>
      </c>
      <c r="M30" s="19">
        <v>8.9</v>
      </c>
      <c r="N30" s="19">
        <f>772.7-8.1</f>
        <v>764.6</v>
      </c>
      <c r="O30" s="21">
        <f t="shared" si="1"/>
        <v>1349.8</v>
      </c>
    </row>
    <row r="31" spans="1:15" s="2" customFormat="1" ht="12.75" x14ac:dyDescent="0.2">
      <c r="A31" s="45" t="s">
        <v>55</v>
      </c>
      <c r="B31" s="19">
        <v>28.8</v>
      </c>
      <c r="C31" s="19">
        <v>70.8</v>
      </c>
      <c r="D31" s="19">
        <v>107.2</v>
      </c>
      <c r="E31" s="19">
        <v>120.5</v>
      </c>
      <c r="F31" s="19">
        <v>7.8</v>
      </c>
      <c r="G31" s="19">
        <v>2.2000000000000002</v>
      </c>
      <c r="H31" s="19">
        <v>12.2</v>
      </c>
      <c r="I31" s="19">
        <v>27.8</v>
      </c>
      <c r="J31" s="19">
        <v>17.100000000000001</v>
      </c>
      <c r="K31" s="19">
        <v>177.8</v>
      </c>
      <c r="L31" s="19">
        <f>1.9+8.4</f>
        <v>10.3</v>
      </c>
      <c r="M31" s="19">
        <v>8.9</v>
      </c>
      <c r="N31" s="19">
        <f>849.1-8.4</f>
        <v>840.7</v>
      </c>
      <c r="O31" s="21">
        <f t="shared" si="1"/>
        <v>1432.1</v>
      </c>
    </row>
    <row r="32" spans="1:15" s="2" customFormat="1" ht="12.75" x14ac:dyDescent="0.2">
      <c r="A32" s="45" t="s">
        <v>56</v>
      </c>
      <c r="B32" s="19">
        <v>29.9</v>
      </c>
      <c r="C32" s="19">
        <v>71</v>
      </c>
      <c r="D32" s="19">
        <v>106.9</v>
      </c>
      <c r="E32" s="19">
        <v>126.8</v>
      </c>
      <c r="F32" s="19">
        <v>7.9</v>
      </c>
      <c r="G32" s="19">
        <v>2.2000000000000002</v>
      </c>
      <c r="H32" s="19">
        <v>11.7</v>
      </c>
      <c r="I32" s="19">
        <v>27.3</v>
      </c>
      <c r="J32" s="19">
        <v>16.600000000000001</v>
      </c>
      <c r="K32" s="19">
        <v>176.6</v>
      </c>
      <c r="L32" s="19">
        <f>1.4+8.4</f>
        <v>9.8000000000000007</v>
      </c>
      <c r="M32" s="19">
        <v>8.8000000000000007</v>
      </c>
      <c r="N32" s="19">
        <f>912.3-8.4</f>
        <v>903.9</v>
      </c>
      <c r="O32" s="21">
        <f>SUM(B32:N32)</f>
        <v>1499.3999999999999</v>
      </c>
    </row>
    <row r="33" spans="1:15" s="2" customFormat="1" ht="12.75" x14ac:dyDescent="0.2">
      <c r="A33" s="43">
        <v>2004</v>
      </c>
      <c r="B33" s="22"/>
      <c r="C33" s="22"/>
      <c r="D33" s="22" t="s">
        <v>0</v>
      </c>
      <c r="E33" s="22" t="s">
        <v>0</v>
      </c>
      <c r="F33" s="22" t="s">
        <v>0</v>
      </c>
      <c r="G33" s="22" t="s">
        <v>0</v>
      </c>
      <c r="H33" s="22" t="s">
        <v>0</v>
      </c>
      <c r="I33" s="22" t="s">
        <v>0</v>
      </c>
      <c r="J33" s="22" t="s">
        <v>0</v>
      </c>
      <c r="K33" s="22" t="s">
        <v>0</v>
      </c>
      <c r="L33" s="22" t="s">
        <v>0</v>
      </c>
      <c r="M33" s="22" t="s">
        <v>0</v>
      </c>
      <c r="N33" s="22" t="s">
        <v>0</v>
      </c>
      <c r="O33" s="22"/>
    </row>
    <row r="34" spans="1:15" s="2" customFormat="1" ht="12.75" x14ac:dyDescent="0.2">
      <c r="A34" s="45" t="s">
        <v>57</v>
      </c>
      <c r="B34" s="19">
        <v>31.9</v>
      </c>
      <c r="C34" s="19">
        <v>70.099999999999994</v>
      </c>
      <c r="D34" s="19">
        <v>107.8</v>
      </c>
      <c r="E34" s="19">
        <v>127.9</v>
      </c>
      <c r="F34" s="19">
        <v>8</v>
      </c>
      <c r="G34" s="19">
        <v>2.2999999999999998</v>
      </c>
      <c r="H34" s="19">
        <v>11.6</v>
      </c>
      <c r="I34" s="19">
        <v>30</v>
      </c>
      <c r="J34" s="19">
        <v>16.899999999999999</v>
      </c>
      <c r="K34" s="19">
        <v>176.6</v>
      </c>
      <c r="L34" s="19">
        <f>1.4+8.4</f>
        <v>9.8000000000000007</v>
      </c>
      <c r="M34" s="19">
        <v>8.5</v>
      </c>
      <c r="N34" s="19">
        <v>945.5</v>
      </c>
      <c r="O34" s="21">
        <f t="shared" ref="O34:O44" si="2">SUM(B34:N34)</f>
        <v>1546.9</v>
      </c>
    </row>
    <row r="35" spans="1:15" s="2" customFormat="1" ht="12.75" x14ac:dyDescent="0.2">
      <c r="A35" s="45" t="s">
        <v>58</v>
      </c>
      <c r="B35" s="19">
        <v>31.8</v>
      </c>
      <c r="C35" s="19">
        <v>69.099999999999994</v>
      </c>
      <c r="D35" s="19">
        <v>108.5</v>
      </c>
      <c r="E35" s="19">
        <v>129.6</v>
      </c>
      <c r="F35" s="19">
        <v>8</v>
      </c>
      <c r="G35" s="19">
        <v>2.4</v>
      </c>
      <c r="H35" s="19">
        <v>11.6</v>
      </c>
      <c r="I35" s="19">
        <v>30.1</v>
      </c>
      <c r="J35" s="19">
        <v>17.3</v>
      </c>
      <c r="K35" s="19">
        <v>176</v>
      </c>
      <c r="L35" s="19">
        <f>1.4+9</f>
        <v>10.4</v>
      </c>
      <c r="M35" s="19">
        <v>8.4</v>
      </c>
      <c r="N35" s="19">
        <v>945.4</v>
      </c>
      <c r="O35" s="21">
        <f t="shared" si="2"/>
        <v>1548.6</v>
      </c>
    </row>
    <row r="36" spans="1:15" s="2" customFormat="1" ht="12.75" x14ac:dyDescent="0.2">
      <c r="A36" s="45" t="s">
        <v>47</v>
      </c>
      <c r="B36" s="19">
        <v>31</v>
      </c>
      <c r="C36" s="19">
        <v>69.3</v>
      </c>
      <c r="D36" s="19">
        <v>107.8</v>
      </c>
      <c r="E36" s="19">
        <v>130.9</v>
      </c>
      <c r="F36" s="19">
        <v>8</v>
      </c>
      <c r="G36" s="19">
        <v>2.4</v>
      </c>
      <c r="H36" s="19">
        <v>11.5</v>
      </c>
      <c r="I36" s="19">
        <v>30.1</v>
      </c>
      <c r="J36" s="19">
        <v>17.100000000000001</v>
      </c>
      <c r="K36" s="19">
        <v>186</v>
      </c>
      <c r="L36" s="19">
        <f>1.4+9</f>
        <v>10.4</v>
      </c>
      <c r="M36" s="19">
        <v>8.3000000000000007</v>
      </c>
      <c r="N36" s="19">
        <v>968</v>
      </c>
      <c r="O36" s="21">
        <f t="shared" si="2"/>
        <v>1580.8</v>
      </c>
    </row>
    <row r="37" spans="1:15" s="2" customFormat="1" ht="12.75" x14ac:dyDescent="0.2">
      <c r="A37" s="45" t="s">
        <v>48</v>
      </c>
      <c r="B37" s="19">
        <v>30.4</v>
      </c>
      <c r="C37" s="19">
        <v>70.099999999999994</v>
      </c>
      <c r="D37" s="19">
        <v>109.6</v>
      </c>
      <c r="E37" s="19">
        <v>132.80000000000001</v>
      </c>
      <c r="F37" s="19">
        <v>7.7</v>
      </c>
      <c r="G37" s="19">
        <v>2.1</v>
      </c>
      <c r="H37" s="19">
        <v>11.3</v>
      </c>
      <c r="I37" s="19">
        <v>29.8</v>
      </c>
      <c r="J37" s="19">
        <v>16.5</v>
      </c>
      <c r="K37" s="19">
        <v>184.7</v>
      </c>
      <c r="L37" s="19">
        <f>1.4+9</f>
        <v>10.4</v>
      </c>
      <c r="M37" s="19">
        <v>7.6</v>
      </c>
      <c r="N37" s="19">
        <v>963.9</v>
      </c>
      <c r="O37" s="21">
        <f t="shared" si="2"/>
        <v>1576.9</v>
      </c>
    </row>
    <row r="38" spans="1:15" s="2" customFormat="1" ht="12.75" x14ac:dyDescent="0.2">
      <c r="A38" s="45" t="s">
        <v>49</v>
      </c>
      <c r="B38" s="19">
        <v>31.1</v>
      </c>
      <c r="C38" s="19">
        <v>69.5</v>
      </c>
      <c r="D38" s="19">
        <v>109.9</v>
      </c>
      <c r="E38" s="19">
        <v>132.1</v>
      </c>
      <c r="F38" s="19">
        <v>7.7</v>
      </c>
      <c r="G38" s="19">
        <v>2.1</v>
      </c>
      <c r="H38" s="19">
        <v>11.3</v>
      </c>
      <c r="I38" s="19">
        <v>29.8</v>
      </c>
      <c r="J38" s="19">
        <v>17.2</v>
      </c>
      <c r="K38" s="19">
        <v>184.2</v>
      </c>
      <c r="L38" s="19">
        <f>1.4+9</f>
        <v>10.4</v>
      </c>
      <c r="M38" s="19">
        <v>7.5</v>
      </c>
      <c r="N38" s="19">
        <v>963.5</v>
      </c>
      <c r="O38" s="21">
        <f t="shared" si="2"/>
        <v>1576.3000000000002</v>
      </c>
    </row>
    <row r="39" spans="1:15" s="2" customFormat="1" ht="12.75" x14ac:dyDescent="0.2">
      <c r="A39" s="45" t="s">
        <v>50</v>
      </c>
      <c r="B39" s="19">
        <v>30.7</v>
      </c>
      <c r="C39" s="19">
        <v>69.8</v>
      </c>
      <c r="D39" s="19">
        <v>109.1</v>
      </c>
      <c r="E39" s="19">
        <v>137.19999999999999</v>
      </c>
      <c r="F39" s="19">
        <v>7.8</v>
      </c>
      <c r="G39" s="19">
        <v>2.1</v>
      </c>
      <c r="H39" s="19">
        <v>10.8</v>
      </c>
      <c r="I39" s="19">
        <v>29.4</v>
      </c>
      <c r="J39" s="19">
        <v>16.899999999999999</v>
      </c>
      <c r="K39" s="19">
        <v>182.6</v>
      </c>
      <c r="L39" s="19">
        <f>1.3+9</f>
        <v>10.3</v>
      </c>
      <c r="M39" s="19">
        <v>7.4</v>
      </c>
      <c r="N39" s="19">
        <v>959.9</v>
      </c>
      <c r="O39" s="21">
        <f t="shared" si="2"/>
        <v>1574</v>
      </c>
    </row>
    <row r="40" spans="1:15" s="2" customFormat="1" ht="12.75" x14ac:dyDescent="0.2">
      <c r="A40" s="45" t="s">
        <v>51</v>
      </c>
      <c r="B40" s="19">
        <v>30.4</v>
      </c>
      <c r="C40" s="19">
        <v>69.099999999999994</v>
      </c>
      <c r="D40" s="19">
        <v>117.9</v>
      </c>
      <c r="E40" s="19">
        <v>137.30000000000001</v>
      </c>
      <c r="F40" s="19">
        <v>7.8</v>
      </c>
      <c r="G40" s="19">
        <v>2.1</v>
      </c>
      <c r="H40" s="19">
        <v>10.8</v>
      </c>
      <c r="I40" s="19">
        <v>29.4</v>
      </c>
      <c r="J40" s="19">
        <v>14.3</v>
      </c>
      <c r="K40" s="19">
        <v>182.6</v>
      </c>
      <c r="L40" s="19">
        <v>10.3</v>
      </c>
      <c r="M40" s="19">
        <v>7.2</v>
      </c>
      <c r="N40" s="19">
        <v>958.6</v>
      </c>
      <c r="O40" s="21">
        <f t="shared" si="2"/>
        <v>1577.8000000000002</v>
      </c>
    </row>
    <row r="41" spans="1:15" s="2" customFormat="1" ht="12.75" x14ac:dyDescent="0.2">
      <c r="A41" s="45" t="s">
        <v>52</v>
      </c>
      <c r="B41" s="19">
        <v>30.5</v>
      </c>
      <c r="C41" s="19">
        <v>67.8</v>
      </c>
      <c r="D41" s="19">
        <v>120.5</v>
      </c>
      <c r="E41" s="19">
        <v>137.80000000000001</v>
      </c>
      <c r="F41" s="19">
        <v>7.8</v>
      </c>
      <c r="G41" s="19">
        <v>2.2000000000000002</v>
      </c>
      <c r="H41" s="19">
        <v>10.6</v>
      </c>
      <c r="I41" s="19">
        <v>29.6</v>
      </c>
      <c r="J41" s="19">
        <v>14.1</v>
      </c>
      <c r="K41" s="19">
        <v>180.7</v>
      </c>
      <c r="L41" s="19">
        <f>1.2+9</f>
        <v>10.199999999999999</v>
      </c>
      <c r="M41" s="19">
        <v>7.1</v>
      </c>
      <c r="N41" s="19">
        <v>958.5</v>
      </c>
      <c r="O41" s="21">
        <f t="shared" si="2"/>
        <v>1577.4</v>
      </c>
    </row>
    <row r="42" spans="1:15" s="2" customFormat="1" ht="12.75" x14ac:dyDescent="0.2">
      <c r="A42" s="45" t="s">
        <v>59</v>
      </c>
      <c r="B42" s="19">
        <v>30.8</v>
      </c>
      <c r="C42" s="19">
        <v>67.8</v>
      </c>
      <c r="D42" s="19">
        <v>120.4</v>
      </c>
      <c r="E42" s="19">
        <v>138.30000000000001</v>
      </c>
      <c r="F42" s="19">
        <v>7.9</v>
      </c>
      <c r="G42" s="19">
        <v>2.2000000000000002</v>
      </c>
      <c r="H42" s="19">
        <v>10.6</v>
      </c>
      <c r="I42" s="19">
        <v>29.8</v>
      </c>
      <c r="J42" s="19">
        <v>14.1</v>
      </c>
      <c r="K42" s="19">
        <v>180.8</v>
      </c>
      <c r="L42" s="19">
        <f>1.2+9</f>
        <v>10.199999999999999</v>
      </c>
      <c r="M42" s="19">
        <v>6.9</v>
      </c>
      <c r="N42" s="19">
        <v>957.1</v>
      </c>
      <c r="O42" s="21">
        <f t="shared" si="2"/>
        <v>1576.9</v>
      </c>
    </row>
    <row r="43" spans="1:15" s="2" customFormat="1" ht="12.75" x14ac:dyDescent="0.2">
      <c r="A43" s="45" t="s">
        <v>54</v>
      </c>
      <c r="B43" s="19">
        <v>31.5</v>
      </c>
      <c r="C43" s="19">
        <v>67.599999999999994</v>
      </c>
      <c r="D43" s="19">
        <v>122.5</v>
      </c>
      <c r="E43" s="19">
        <v>139.1</v>
      </c>
      <c r="F43" s="19">
        <v>7.6</v>
      </c>
      <c r="G43" s="19">
        <v>1.8</v>
      </c>
      <c r="H43" s="19">
        <v>10.5</v>
      </c>
      <c r="I43" s="19">
        <v>29.3</v>
      </c>
      <c r="J43" s="19">
        <v>12.9</v>
      </c>
      <c r="K43" s="19">
        <v>179.4</v>
      </c>
      <c r="L43" s="19">
        <v>10.199999999999999</v>
      </c>
      <c r="M43" s="19">
        <v>6.3</v>
      </c>
      <c r="N43" s="23">
        <v>1083.0999999999999</v>
      </c>
      <c r="O43" s="21">
        <f t="shared" si="2"/>
        <v>1701.8</v>
      </c>
    </row>
    <row r="44" spans="1:15" s="2" customFormat="1" ht="12.75" x14ac:dyDescent="0.2">
      <c r="A44" s="45" t="s">
        <v>55</v>
      </c>
      <c r="B44" s="19">
        <v>32.6</v>
      </c>
      <c r="C44" s="19">
        <v>67.599999999999994</v>
      </c>
      <c r="D44" s="19">
        <v>124.9</v>
      </c>
      <c r="E44" s="19">
        <v>137.4</v>
      </c>
      <c r="F44" s="19">
        <v>7.6</v>
      </c>
      <c r="G44" s="19">
        <v>2.1</v>
      </c>
      <c r="H44" s="19">
        <v>10.5</v>
      </c>
      <c r="I44" s="19">
        <v>29.3</v>
      </c>
      <c r="J44" s="19">
        <v>13.3</v>
      </c>
      <c r="K44" s="19">
        <v>199.4</v>
      </c>
      <c r="L44" s="19">
        <v>10.199999999999999</v>
      </c>
      <c r="M44" s="19">
        <v>6.2</v>
      </c>
      <c r="N44" s="23">
        <v>1240.5999999999999</v>
      </c>
      <c r="O44" s="21">
        <f t="shared" si="2"/>
        <v>1881.7</v>
      </c>
    </row>
    <row r="45" spans="1:15" s="2" customFormat="1" ht="12.75" x14ac:dyDescent="0.2">
      <c r="A45" s="45" t="s">
        <v>56</v>
      </c>
      <c r="B45" s="19">
        <v>33</v>
      </c>
      <c r="C45" s="19">
        <v>67.7</v>
      </c>
      <c r="D45" s="19">
        <v>127.9</v>
      </c>
      <c r="E45" s="19">
        <v>137.5</v>
      </c>
      <c r="F45" s="19">
        <v>7.8</v>
      </c>
      <c r="G45" s="19">
        <v>2.1</v>
      </c>
      <c r="H45" s="19">
        <v>9.9</v>
      </c>
      <c r="I45" s="19">
        <v>28.7</v>
      </c>
      <c r="J45" s="19">
        <v>12.4</v>
      </c>
      <c r="K45" s="19">
        <v>198.6</v>
      </c>
      <c r="L45" s="19">
        <v>10.1</v>
      </c>
      <c r="M45" s="19">
        <v>6.1</v>
      </c>
      <c r="N45" s="23">
        <v>1056.3</v>
      </c>
      <c r="O45" s="21">
        <f>SUM(B45:N45)</f>
        <v>1698.1</v>
      </c>
    </row>
    <row r="46" spans="1:15" s="2" customFormat="1" ht="15" customHeight="1" x14ac:dyDescent="0.2">
      <c r="A46" s="43">
        <v>2005</v>
      </c>
      <c r="B46" s="22"/>
      <c r="C46" s="22"/>
      <c r="D46" s="22" t="s">
        <v>0</v>
      </c>
      <c r="E46" s="22" t="s">
        <v>0</v>
      </c>
      <c r="F46" s="22" t="s">
        <v>0</v>
      </c>
      <c r="G46" s="22" t="s">
        <v>0</v>
      </c>
      <c r="H46" s="22" t="s">
        <v>0</v>
      </c>
      <c r="I46" s="22" t="s">
        <v>0</v>
      </c>
      <c r="J46" s="22" t="s">
        <v>0</v>
      </c>
      <c r="K46" s="22" t="s">
        <v>0</v>
      </c>
      <c r="L46" s="22" t="s">
        <v>0</v>
      </c>
      <c r="M46" s="22" t="s">
        <v>0</v>
      </c>
      <c r="N46" s="24" t="s">
        <v>0</v>
      </c>
      <c r="O46" s="22"/>
    </row>
    <row r="47" spans="1:15" s="2" customFormat="1" ht="12.75" x14ac:dyDescent="0.2">
      <c r="A47" s="45" t="s">
        <v>57</v>
      </c>
      <c r="B47" s="19">
        <v>31.6</v>
      </c>
      <c r="C47" s="19">
        <v>66.599999999999994</v>
      </c>
      <c r="D47" s="19">
        <v>128.80000000000001</v>
      </c>
      <c r="E47" s="19">
        <v>139.9</v>
      </c>
      <c r="F47" s="19">
        <v>7.8</v>
      </c>
      <c r="G47" s="19">
        <v>2.1</v>
      </c>
      <c r="H47" s="19">
        <v>9.9</v>
      </c>
      <c r="I47" s="19">
        <v>29</v>
      </c>
      <c r="J47" s="19">
        <v>12.1</v>
      </c>
      <c r="K47" s="19">
        <v>228.6</v>
      </c>
      <c r="L47" s="19">
        <v>10.1</v>
      </c>
      <c r="M47" s="19">
        <v>5.9</v>
      </c>
      <c r="N47" s="23">
        <v>1075.2</v>
      </c>
      <c r="O47" s="21">
        <f t="shared" ref="O47:O57" si="3">SUM(B47:N47)</f>
        <v>1747.6</v>
      </c>
    </row>
    <row r="48" spans="1:15" s="2" customFormat="1" ht="12.75" x14ac:dyDescent="0.2">
      <c r="A48" s="45" t="s">
        <v>58</v>
      </c>
      <c r="B48" s="19">
        <v>32.200000000000003</v>
      </c>
      <c r="C48" s="19">
        <v>65.099999999999994</v>
      </c>
      <c r="D48" s="19">
        <v>129.6</v>
      </c>
      <c r="E48" s="19">
        <v>141.4</v>
      </c>
      <c r="F48" s="19">
        <v>7.8</v>
      </c>
      <c r="G48" s="19">
        <v>2.1</v>
      </c>
      <c r="H48" s="19">
        <v>9.6999999999999993</v>
      </c>
      <c r="I48" s="19">
        <v>29</v>
      </c>
      <c r="J48" s="19">
        <v>12.3</v>
      </c>
      <c r="K48" s="19">
        <v>224.8</v>
      </c>
      <c r="L48" s="19">
        <v>10.1</v>
      </c>
      <c r="M48" s="19">
        <v>5.7</v>
      </c>
      <c r="N48" s="23">
        <v>1086</v>
      </c>
      <c r="O48" s="21">
        <f t="shared" si="3"/>
        <v>1755.8000000000002</v>
      </c>
    </row>
    <row r="49" spans="1:15" s="2" customFormat="1" ht="12.75" x14ac:dyDescent="0.2">
      <c r="A49" s="45" t="s">
        <v>47</v>
      </c>
      <c r="B49" s="19">
        <v>31.4</v>
      </c>
      <c r="C49" s="19">
        <v>65.099999999999994</v>
      </c>
      <c r="D49" s="19">
        <v>131.1</v>
      </c>
      <c r="E49" s="19">
        <v>141.30000000000001</v>
      </c>
      <c r="F49" s="19">
        <v>7.8</v>
      </c>
      <c r="G49" s="19">
        <v>2.1</v>
      </c>
      <c r="H49" s="19">
        <v>9.6999999999999993</v>
      </c>
      <c r="I49" s="19">
        <v>29.1</v>
      </c>
      <c r="J49" s="19">
        <v>12</v>
      </c>
      <c r="K49" s="19">
        <v>225.7</v>
      </c>
      <c r="L49" s="19">
        <v>10.1</v>
      </c>
      <c r="M49" s="19">
        <v>5.6</v>
      </c>
      <c r="N49" s="23">
        <v>1360</v>
      </c>
      <c r="O49" s="21">
        <f t="shared" si="3"/>
        <v>2031</v>
      </c>
    </row>
    <row r="50" spans="1:15" s="2" customFormat="1" ht="12.75" x14ac:dyDescent="0.2">
      <c r="A50" s="45" t="s">
        <v>48</v>
      </c>
      <c r="B50" s="19">
        <v>31.2</v>
      </c>
      <c r="C50" s="19">
        <v>64.900000000000006</v>
      </c>
      <c r="D50" s="19">
        <v>131.5</v>
      </c>
      <c r="E50" s="19">
        <v>141.5</v>
      </c>
      <c r="F50" s="19">
        <v>7.6</v>
      </c>
      <c r="G50" s="19">
        <v>1.7</v>
      </c>
      <c r="H50" s="19">
        <v>9.6999999999999993</v>
      </c>
      <c r="I50" s="19">
        <v>28.6</v>
      </c>
      <c r="J50" s="19">
        <v>11.7</v>
      </c>
      <c r="K50" s="19">
        <v>224.3</v>
      </c>
      <c r="L50" s="19">
        <v>10.1</v>
      </c>
      <c r="M50" s="19">
        <v>5</v>
      </c>
      <c r="N50" s="23">
        <v>1270.0999999999999</v>
      </c>
      <c r="O50" s="21">
        <f t="shared" si="3"/>
        <v>1937.9</v>
      </c>
    </row>
    <row r="51" spans="1:15" s="2" customFormat="1" ht="12.75" x14ac:dyDescent="0.2">
      <c r="A51" s="45" t="s">
        <v>49</v>
      </c>
      <c r="B51" s="19">
        <v>29.9</v>
      </c>
      <c r="C51" s="19">
        <v>64.3</v>
      </c>
      <c r="D51" s="19">
        <v>133.19999999999999</v>
      </c>
      <c r="E51" s="19">
        <v>141.69999999999999</v>
      </c>
      <c r="F51" s="19">
        <v>7.6</v>
      </c>
      <c r="G51" s="19">
        <v>1.7</v>
      </c>
      <c r="H51" s="19">
        <v>9.6</v>
      </c>
      <c r="I51" s="19">
        <v>28.6</v>
      </c>
      <c r="J51" s="19">
        <v>11</v>
      </c>
      <c r="K51" s="19">
        <v>219.3</v>
      </c>
      <c r="L51" s="19">
        <v>10.1</v>
      </c>
      <c r="M51" s="19">
        <v>4.9000000000000004</v>
      </c>
      <c r="N51" s="23">
        <v>1269.5999999999999</v>
      </c>
      <c r="O51" s="21">
        <f t="shared" si="3"/>
        <v>1931.5</v>
      </c>
    </row>
    <row r="52" spans="1:15" s="2" customFormat="1" ht="12.75" x14ac:dyDescent="0.2">
      <c r="A52" s="45" t="s">
        <v>50</v>
      </c>
      <c r="B52" s="19">
        <v>29.3</v>
      </c>
      <c r="C52" s="19">
        <v>64.599999999999994</v>
      </c>
      <c r="D52" s="19">
        <v>133</v>
      </c>
      <c r="E52" s="19">
        <v>141.80000000000001</v>
      </c>
      <c r="F52" s="19">
        <v>7.6</v>
      </c>
      <c r="G52" s="19">
        <v>1.7</v>
      </c>
      <c r="H52" s="19">
        <v>9</v>
      </c>
      <c r="I52" s="19">
        <v>28.6</v>
      </c>
      <c r="J52" s="19">
        <v>9.9</v>
      </c>
      <c r="K52" s="19">
        <v>222.9</v>
      </c>
      <c r="L52" s="19">
        <v>10</v>
      </c>
      <c r="M52" s="19">
        <v>4.5999999999999996</v>
      </c>
      <c r="N52" s="23">
        <v>1208</v>
      </c>
      <c r="O52" s="21">
        <f t="shared" si="3"/>
        <v>1871</v>
      </c>
    </row>
    <row r="53" spans="1:15" s="2" customFormat="1" ht="12.75" x14ac:dyDescent="0.2">
      <c r="A53" s="45" t="s">
        <v>51</v>
      </c>
      <c r="B53" s="19">
        <v>29.1</v>
      </c>
      <c r="C53" s="19">
        <v>64</v>
      </c>
      <c r="D53" s="19">
        <v>133.69999999999999</v>
      </c>
      <c r="E53" s="19">
        <v>141.30000000000001</v>
      </c>
      <c r="F53" s="19">
        <v>7.6</v>
      </c>
      <c r="G53" s="19">
        <v>1.7</v>
      </c>
      <c r="H53" s="19">
        <v>9</v>
      </c>
      <c r="I53" s="19">
        <v>28.1</v>
      </c>
      <c r="J53" s="19">
        <v>9.6</v>
      </c>
      <c r="K53" s="19">
        <v>222.9</v>
      </c>
      <c r="L53" s="19">
        <v>9.9</v>
      </c>
      <c r="M53" s="19">
        <v>4.2</v>
      </c>
      <c r="N53" s="23">
        <v>1207.5</v>
      </c>
      <c r="O53" s="21">
        <f t="shared" si="3"/>
        <v>1868.6000000000001</v>
      </c>
    </row>
    <row r="54" spans="1:15" s="2" customFormat="1" ht="12.75" x14ac:dyDescent="0.2">
      <c r="A54" s="45" t="s">
        <v>52</v>
      </c>
      <c r="B54" s="19">
        <v>29.2</v>
      </c>
      <c r="C54" s="19">
        <v>62.5</v>
      </c>
      <c r="D54" s="19">
        <v>135.4</v>
      </c>
      <c r="E54" s="19">
        <v>142.1</v>
      </c>
      <c r="F54" s="19">
        <v>7.6</v>
      </c>
      <c r="G54" s="19">
        <v>1.7</v>
      </c>
      <c r="H54" s="19">
        <v>8.9</v>
      </c>
      <c r="I54" s="19">
        <v>28.1</v>
      </c>
      <c r="J54" s="19">
        <v>9.6999999999999993</v>
      </c>
      <c r="K54" s="19">
        <v>219</v>
      </c>
      <c r="L54" s="19">
        <v>9.9</v>
      </c>
      <c r="M54" s="19">
        <v>4.0999999999999996</v>
      </c>
      <c r="N54" s="23">
        <v>1207.4000000000001</v>
      </c>
      <c r="O54" s="21">
        <f t="shared" si="3"/>
        <v>1865.6000000000001</v>
      </c>
    </row>
    <row r="55" spans="1:15" s="2" customFormat="1" ht="12.75" x14ac:dyDescent="0.2">
      <c r="A55" s="45" t="s">
        <v>59</v>
      </c>
      <c r="B55" s="19">
        <v>28.5</v>
      </c>
      <c r="C55" s="19">
        <v>62.9</v>
      </c>
      <c r="D55" s="19">
        <v>135.69999999999999</v>
      </c>
      <c r="E55" s="19">
        <v>141.9</v>
      </c>
      <c r="F55" s="19">
        <v>7.6</v>
      </c>
      <c r="G55" s="19">
        <v>1.3</v>
      </c>
      <c r="H55" s="19">
        <v>8.9</v>
      </c>
      <c r="I55" s="19">
        <v>28.1</v>
      </c>
      <c r="J55" s="19">
        <v>9</v>
      </c>
      <c r="K55" s="19">
        <v>249</v>
      </c>
      <c r="L55" s="19">
        <v>9.9</v>
      </c>
      <c r="M55" s="19">
        <v>4</v>
      </c>
      <c r="N55" s="23">
        <v>1191.8</v>
      </c>
      <c r="O55" s="21">
        <f t="shared" si="3"/>
        <v>1878.6</v>
      </c>
    </row>
    <row r="56" spans="1:15" s="2" customFormat="1" ht="12.75" x14ac:dyDescent="0.2">
      <c r="A56" s="45" t="s">
        <v>54</v>
      </c>
      <c r="B56" s="19">
        <v>28.5</v>
      </c>
      <c r="C56" s="19">
        <v>62.9</v>
      </c>
      <c r="D56" s="19">
        <f>136.8+34.9</f>
        <v>171.70000000000002</v>
      </c>
      <c r="E56" s="19">
        <v>142.19999999999999</v>
      </c>
      <c r="F56" s="19">
        <v>7.4</v>
      </c>
      <c r="G56" s="19">
        <v>1.8</v>
      </c>
      <c r="H56" s="19">
        <v>8.6999999999999993</v>
      </c>
      <c r="I56" s="19">
        <v>27.7</v>
      </c>
      <c r="J56" s="19">
        <v>9.1</v>
      </c>
      <c r="K56" s="19">
        <v>248.1</v>
      </c>
      <c r="L56" s="19">
        <v>9.9</v>
      </c>
      <c r="M56" s="19">
        <v>3.2</v>
      </c>
      <c r="N56" s="23">
        <v>1158.8</v>
      </c>
      <c r="O56" s="21">
        <f t="shared" si="3"/>
        <v>1880</v>
      </c>
    </row>
    <row r="57" spans="1:15" s="2" customFormat="1" ht="12.75" x14ac:dyDescent="0.2">
      <c r="A57" s="45" t="s">
        <v>55</v>
      </c>
      <c r="B57" s="19">
        <v>27.9</v>
      </c>
      <c r="C57" s="19">
        <v>62.6</v>
      </c>
      <c r="D57" s="19">
        <f>139.5+34.9</f>
        <v>174.4</v>
      </c>
      <c r="E57" s="19">
        <v>141.69999999999999</v>
      </c>
      <c r="F57" s="19">
        <v>7.2</v>
      </c>
      <c r="G57" s="19">
        <v>2</v>
      </c>
      <c r="H57" s="19">
        <v>8.6999999999999993</v>
      </c>
      <c r="I57" s="19">
        <v>27.7</v>
      </c>
      <c r="J57" s="19">
        <v>8.8000000000000007</v>
      </c>
      <c r="K57" s="19">
        <v>247.6</v>
      </c>
      <c r="L57" s="19">
        <v>9.9</v>
      </c>
      <c r="M57" s="19">
        <v>3.1</v>
      </c>
      <c r="N57" s="23">
        <v>1151.2</v>
      </c>
      <c r="O57" s="21">
        <f t="shared" si="3"/>
        <v>1872.8</v>
      </c>
    </row>
    <row r="58" spans="1:15" s="2" customFormat="1" ht="12.75" x14ac:dyDescent="0.2">
      <c r="A58" s="45" t="s">
        <v>56</v>
      </c>
      <c r="B58" s="19">
        <v>27.7</v>
      </c>
      <c r="C58" s="19">
        <v>62.6</v>
      </c>
      <c r="D58" s="19">
        <v>173.9</v>
      </c>
      <c r="E58" s="19">
        <v>142</v>
      </c>
      <c r="F58" s="19">
        <v>7.2</v>
      </c>
      <c r="G58" s="19">
        <v>2</v>
      </c>
      <c r="H58" s="19">
        <v>8.1999999999999993</v>
      </c>
      <c r="I58" s="19">
        <v>27.2</v>
      </c>
      <c r="J58" s="19">
        <v>7.8</v>
      </c>
      <c r="K58" s="19">
        <v>246.1</v>
      </c>
      <c r="L58" s="19">
        <v>9.8000000000000007</v>
      </c>
      <c r="M58" s="19">
        <v>3</v>
      </c>
      <c r="N58" s="23">
        <v>1147.7</v>
      </c>
      <c r="O58" s="21">
        <f>SUM(B58:N58)</f>
        <v>1865.1999999999998</v>
      </c>
    </row>
    <row r="59" spans="1:15" s="2" customFormat="1" ht="12.75" x14ac:dyDescent="0.2">
      <c r="A59" s="43">
        <v>2006</v>
      </c>
      <c r="B59" s="22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4"/>
      <c r="O59" s="22"/>
    </row>
    <row r="60" spans="1:15" s="2" customFormat="1" ht="12.75" x14ac:dyDescent="0.2">
      <c r="A60" s="45" t="s">
        <v>57</v>
      </c>
      <c r="B60" s="19">
        <v>28.3</v>
      </c>
      <c r="C60" s="19">
        <v>61.4</v>
      </c>
      <c r="D60" s="19">
        <v>174.2</v>
      </c>
      <c r="E60" s="19">
        <v>140.1</v>
      </c>
      <c r="F60" s="19">
        <v>7.2</v>
      </c>
      <c r="G60" s="19">
        <v>2</v>
      </c>
      <c r="H60" s="19">
        <v>8</v>
      </c>
      <c r="I60" s="19">
        <v>27.1</v>
      </c>
      <c r="J60" s="19">
        <v>7.9</v>
      </c>
      <c r="K60" s="19">
        <v>276.10000000000002</v>
      </c>
      <c r="L60" s="19">
        <v>35.299999999999997</v>
      </c>
      <c r="M60" s="19">
        <v>1</v>
      </c>
      <c r="N60" s="23">
        <v>1196.0999999999999</v>
      </c>
      <c r="O60" s="21">
        <f>SUM(B60:N60)</f>
        <v>1964.6999999999998</v>
      </c>
    </row>
    <row r="61" spans="1:15" s="2" customFormat="1" ht="12.75" x14ac:dyDescent="0.2">
      <c r="A61" s="45" t="s">
        <v>58</v>
      </c>
      <c r="B61" s="19">
        <v>27.7</v>
      </c>
      <c r="C61" s="19">
        <v>59.9</v>
      </c>
      <c r="D61" s="19">
        <v>174.6</v>
      </c>
      <c r="E61" s="19">
        <v>140</v>
      </c>
      <c r="F61" s="19">
        <v>7.2</v>
      </c>
      <c r="G61" s="19">
        <v>2</v>
      </c>
      <c r="H61" s="19">
        <v>7.9</v>
      </c>
      <c r="I61" s="19">
        <v>27.1</v>
      </c>
      <c r="J61" s="19">
        <v>7.8</v>
      </c>
      <c r="K61" s="19">
        <v>272.10000000000002</v>
      </c>
      <c r="L61" s="19">
        <v>35.200000000000003</v>
      </c>
      <c r="M61" s="19">
        <v>0.9</v>
      </c>
      <c r="N61" s="23">
        <v>1195.7</v>
      </c>
      <c r="O61" s="21">
        <f t="shared" ref="O61:O71" si="4">SUM(B61:N61)</f>
        <v>1958.1</v>
      </c>
    </row>
    <row r="62" spans="1:15" s="2" customFormat="1" ht="12.75" x14ac:dyDescent="0.2">
      <c r="A62" s="45" t="s">
        <v>47</v>
      </c>
      <c r="B62" s="19">
        <v>28</v>
      </c>
      <c r="C62" s="19">
        <v>59.9</v>
      </c>
      <c r="D62" s="19">
        <v>174.1</v>
      </c>
      <c r="E62" s="19">
        <v>139.9</v>
      </c>
      <c r="F62" s="19">
        <v>7.2</v>
      </c>
      <c r="G62" s="19">
        <v>2</v>
      </c>
      <c r="H62" s="19">
        <v>7.9</v>
      </c>
      <c r="I62" s="19">
        <v>27.2</v>
      </c>
      <c r="J62" s="19">
        <v>7.8</v>
      </c>
      <c r="K62" s="19">
        <v>272.10000000000002</v>
      </c>
      <c r="L62" s="19">
        <v>32.200000000000003</v>
      </c>
      <c r="M62" s="19">
        <v>0.8</v>
      </c>
      <c r="N62" s="23">
        <v>1169.4000000000001</v>
      </c>
      <c r="O62" s="21">
        <f t="shared" si="4"/>
        <v>1928.5</v>
      </c>
    </row>
    <row r="63" spans="1:15" s="2" customFormat="1" ht="12.75" x14ac:dyDescent="0.2">
      <c r="A63" s="45" t="s">
        <v>48</v>
      </c>
      <c r="B63" s="19">
        <v>28.8</v>
      </c>
      <c r="C63" s="19">
        <v>58.9</v>
      </c>
      <c r="D63" s="19">
        <v>171</v>
      </c>
      <c r="E63" s="19">
        <v>140.5</v>
      </c>
      <c r="F63" s="19">
        <v>7</v>
      </c>
      <c r="G63" s="19">
        <v>1.8</v>
      </c>
      <c r="H63" s="19">
        <v>7.7</v>
      </c>
      <c r="I63" s="19">
        <v>26.8</v>
      </c>
      <c r="J63" s="19">
        <v>7.5</v>
      </c>
      <c r="K63" s="19">
        <v>270.8</v>
      </c>
      <c r="L63" s="19">
        <v>31.6</v>
      </c>
      <c r="M63" s="19">
        <v>0.6</v>
      </c>
      <c r="N63" s="23">
        <v>1166.2</v>
      </c>
      <c r="O63" s="21">
        <f t="shared" si="4"/>
        <v>1919.2</v>
      </c>
    </row>
    <row r="64" spans="1:15" s="2" customFormat="1" ht="12.75" x14ac:dyDescent="0.2">
      <c r="A64" s="45" t="s">
        <v>49</v>
      </c>
      <c r="B64" s="19">
        <v>29.6</v>
      </c>
      <c r="C64" s="19">
        <v>58.3</v>
      </c>
      <c r="D64" s="19">
        <v>171</v>
      </c>
      <c r="E64" s="19">
        <v>138.9</v>
      </c>
      <c r="F64" s="19">
        <v>6.8</v>
      </c>
      <c r="G64" s="19">
        <v>1.8</v>
      </c>
      <c r="H64" s="19">
        <v>7.7</v>
      </c>
      <c r="I64" s="19">
        <v>27.1</v>
      </c>
      <c r="J64" s="19">
        <v>7.8</v>
      </c>
      <c r="K64" s="19">
        <v>270.3</v>
      </c>
      <c r="L64" s="19">
        <v>31.6</v>
      </c>
      <c r="M64" s="19">
        <v>0.6</v>
      </c>
      <c r="N64" s="23">
        <v>1167.5</v>
      </c>
      <c r="O64" s="21">
        <f t="shared" si="4"/>
        <v>1919</v>
      </c>
    </row>
    <row r="65" spans="1:15" s="2" customFormat="1" ht="12.75" x14ac:dyDescent="0.2">
      <c r="A65" s="45" t="s">
        <v>50</v>
      </c>
      <c r="B65" s="19">
        <v>28.9</v>
      </c>
      <c r="C65" s="19">
        <v>58.4</v>
      </c>
      <c r="D65" s="19">
        <v>169.7</v>
      </c>
      <c r="E65" s="19">
        <v>139</v>
      </c>
      <c r="F65" s="19">
        <v>6.8</v>
      </c>
      <c r="G65" s="19">
        <v>1.8</v>
      </c>
      <c r="H65" s="19">
        <v>7.2</v>
      </c>
      <c r="I65" s="19">
        <v>26.5</v>
      </c>
      <c r="J65" s="19">
        <v>6.5</v>
      </c>
      <c r="K65" s="19">
        <v>268.7</v>
      </c>
      <c r="L65" s="19">
        <v>33</v>
      </c>
      <c r="M65" s="19">
        <v>0.6</v>
      </c>
      <c r="N65" s="23">
        <v>1162.7</v>
      </c>
      <c r="O65" s="21">
        <f t="shared" si="4"/>
        <v>1909.8000000000002</v>
      </c>
    </row>
    <row r="66" spans="1:15" s="2" customFormat="1" ht="12.75" x14ac:dyDescent="0.2">
      <c r="A66" s="45" t="s">
        <v>51</v>
      </c>
      <c r="B66" s="19">
        <v>28.9</v>
      </c>
      <c r="C66" s="19">
        <v>57.9</v>
      </c>
      <c r="D66" s="19">
        <v>173</v>
      </c>
      <c r="E66" s="19">
        <v>138.19999999999999</v>
      </c>
      <c r="F66" s="19">
        <v>6.8</v>
      </c>
      <c r="G66" s="19">
        <v>1.8</v>
      </c>
      <c r="H66" s="19">
        <v>7.1</v>
      </c>
      <c r="I66" s="19">
        <v>26.5</v>
      </c>
      <c r="J66" s="19">
        <v>6.6</v>
      </c>
      <c r="K66" s="19">
        <v>268.7</v>
      </c>
      <c r="L66" s="19">
        <v>82.1</v>
      </c>
      <c r="M66" s="19">
        <v>0.4</v>
      </c>
      <c r="N66" s="23">
        <v>1160.2</v>
      </c>
      <c r="O66" s="21">
        <f t="shared" si="4"/>
        <v>1958.2</v>
      </c>
    </row>
    <row r="67" spans="1:15" s="2" customFormat="1" ht="12.75" x14ac:dyDescent="0.2">
      <c r="A67" s="45" t="s">
        <v>52</v>
      </c>
      <c r="B67" s="19">
        <v>29.1</v>
      </c>
      <c r="C67" s="19">
        <v>56.3</v>
      </c>
      <c r="D67" s="19">
        <v>175</v>
      </c>
      <c r="E67" s="19">
        <v>137.9</v>
      </c>
      <c r="F67" s="19">
        <v>6.8</v>
      </c>
      <c r="G67" s="19">
        <v>1.8</v>
      </c>
      <c r="H67" s="19">
        <v>6.9</v>
      </c>
      <c r="I67" s="19">
        <v>26.5</v>
      </c>
      <c r="J67" s="19">
        <v>6.8</v>
      </c>
      <c r="K67" s="19">
        <v>264.8</v>
      </c>
      <c r="L67" s="19">
        <v>81.2</v>
      </c>
      <c r="M67" s="19">
        <v>0.4</v>
      </c>
      <c r="N67" s="23">
        <v>1149</v>
      </c>
      <c r="O67" s="21">
        <f t="shared" si="4"/>
        <v>1942.5</v>
      </c>
    </row>
    <row r="68" spans="1:15" s="2" customFormat="1" ht="12.75" x14ac:dyDescent="0.2">
      <c r="A68" s="45" t="s">
        <v>59</v>
      </c>
      <c r="B68" s="19">
        <v>28.3</v>
      </c>
      <c r="C68" s="19">
        <v>56.2</v>
      </c>
      <c r="D68" s="19">
        <v>174.2</v>
      </c>
      <c r="E68" s="19">
        <v>138.69999999999999</v>
      </c>
      <c r="F68" s="19">
        <v>6.8</v>
      </c>
      <c r="G68" s="19">
        <v>1.8</v>
      </c>
      <c r="H68" s="19">
        <v>6.9</v>
      </c>
      <c r="I68" s="19">
        <v>26.2</v>
      </c>
      <c r="J68" s="19">
        <v>6.6</v>
      </c>
      <c r="K68" s="19">
        <v>264.8</v>
      </c>
      <c r="L68" s="19">
        <v>78.5</v>
      </c>
      <c r="M68" s="19">
        <v>0.4</v>
      </c>
      <c r="N68" s="23">
        <v>1130.8</v>
      </c>
      <c r="O68" s="21">
        <f t="shared" si="4"/>
        <v>1920.1999999999998</v>
      </c>
    </row>
    <row r="69" spans="1:15" s="2" customFormat="1" ht="12.75" x14ac:dyDescent="0.2">
      <c r="A69" s="45" t="s">
        <v>54</v>
      </c>
      <c r="B69" s="19">
        <v>28.3</v>
      </c>
      <c r="C69" s="19">
        <v>55.3</v>
      </c>
      <c r="D69" s="19">
        <v>173.9</v>
      </c>
      <c r="E69" s="19">
        <v>139</v>
      </c>
      <c r="F69" s="19">
        <v>6.7</v>
      </c>
      <c r="G69" s="19">
        <v>1.7</v>
      </c>
      <c r="H69" s="19">
        <v>6.8</v>
      </c>
      <c r="I69" s="19">
        <v>26.2</v>
      </c>
      <c r="J69" s="19">
        <v>6.1</v>
      </c>
      <c r="K69" s="19">
        <v>263.39999999999998</v>
      </c>
      <c r="L69" s="19">
        <v>77.599999999999994</v>
      </c>
      <c r="M69" s="19">
        <v>0.2</v>
      </c>
      <c r="N69" s="23">
        <v>1122.7</v>
      </c>
      <c r="O69" s="21">
        <f t="shared" si="4"/>
        <v>1907.9</v>
      </c>
    </row>
    <row r="70" spans="1:15" s="2" customFormat="1" ht="12.75" x14ac:dyDescent="0.2">
      <c r="A70" s="45" t="s">
        <v>55</v>
      </c>
      <c r="B70" s="19">
        <v>29.3</v>
      </c>
      <c r="C70" s="19">
        <v>54.6</v>
      </c>
      <c r="D70" s="19">
        <v>174.2</v>
      </c>
      <c r="E70" s="19">
        <v>137.6</v>
      </c>
      <c r="F70" s="19">
        <v>6.5</v>
      </c>
      <c r="G70" s="19">
        <v>1.7</v>
      </c>
      <c r="H70" s="19">
        <v>6.8</v>
      </c>
      <c r="I70" s="19">
        <v>25.6</v>
      </c>
      <c r="J70" s="19">
        <v>6.3</v>
      </c>
      <c r="K70" s="19">
        <v>262.89999999999998</v>
      </c>
      <c r="L70" s="19">
        <v>77.599999999999994</v>
      </c>
      <c r="M70" s="19">
        <v>0.2</v>
      </c>
      <c r="N70" s="23">
        <v>1124.4000000000001</v>
      </c>
      <c r="O70" s="21">
        <f t="shared" si="4"/>
        <v>1907.7000000000003</v>
      </c>
    </row>
    <row r="71" spans="1:15" s="2" customFormat="1" ht="12.75" x14ac:dyDescent="0.2">
      <c r="A71" s="45" t="s">
        <v>56</v>
      </c>
      <c r="B71" s="19">
        <v>28.9</v>
      </c>
      <c r="C71" s="19">
        <v>54.6</v>
      </c>
      <c r="D71" s="19">
        <v>172.5</v>
      </c>
      <c r="E71" s="19">
        <v>159</v>
      </c>
      <c r="F71" s="19">
        <v>6.5</v>
      </c>
      <c r="G71" s="19">
        <v>1.7</v>
      </c>
      <c r="H71" s="19">
        <v>6.2</v>
      </c>
      <c r="I71" s="19">
        <v>25.1</v>
      </c>
      <c r="J71" s="19">
        <v>5.0999999999999996</v>
      </c>
      <c r="K71" s="19">
        <v>261.39999999999998</v>
      </c>
      <c r="L71" s="19">
        <v>127.4</v>
      </c>
      <c r="M71" s="19">
        <v>0.2</v>
      </c>
      <c r="N71" s="23">
        <v>1121.7</v>
      </c>
      <c r="O71" s="21">
        <f t="shared" si="4"/>
        <v>1970.3000000000002</v>
      </c>
    </row>
    <row r="72" spans="1:15" s="2" customFormat="1" ht="12.75" x14ac:dyDescent="0.2">
      <c r="A72" s="43">
        <v>2007</v>
      </c>
      <c r="B72" s="22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</row>
    <row r="73" spans="1:15" s="2" customFormat="1" ht="12.75" x14ac:dyDescent="0.2">
      <c r="A73" s="45" t="s">
        <v>57</v>
      </c>
      <c r="B73" s="19">
        <v>28.4</v>
      </c>
      <c r="C73" s="19">
        <v>52.2</v>
      </c>
      <c r="D73" s="19">
        <v>172.6</v>
      </c>
      <c r="E73" s="19">
        <v>158.4</v>
      </c>
      <c r="F73" s="19">
        <v>6.5</v>
      </c>
      <c r="G73" s="19">
        <v>1.6</v>
      </c>
      <c r="H73" s="19">
        <v>6</v>
      </c>
      <c r="I73" s="19">
        <v>25.1</v>
      </c>
      <c r="J73" s="19">
        <v>5</v>
      </c>
      <c r="K73" s="19">
        <v>281.39999999999998</v>
      </c>
      <c r="L73" s="19">
        <v>127.1</v>
      </c>
      <c r="M73" s="19">
        <v>0</v>
      </c>
      <c r="N73" s="23">
        <v>1122</v>
      </c>
      <c r="O73" s="21">
        <f>SUM(B73:N73)</f>
        <v>1986.3000000000002</v>
      </c>
    </row>
    <row r="74" spans="1:15" s="2" customFormat="1" ht="12.75" x14ac:dyDescent="0.2">
      <c r="A74" s="45" t="s">
        <v>58</v>
      </c>
      <c r="B74" s="19">
        <v>28.9</v>
      </c>
      <c r="C74" s="19">
        <v>52.2</v>
      </c>
      <c r="D74" s="19">
        <v>172.8</v>
      </c>
      <c r="E74" s="19">
        <v>158.80000000000001</v>
      </c>
      <c r="F74" s="19">
        <v>6.5</v>
      </c>
      <c r="G74" s="19">
        <v>1.6</v>
      </c>
      <c r="H74" s="19">
        <v>6</v>
      </c>
      <c r="I74" s="19">
        <v>25.1</v>
      </c>
      <c r="J74" s="19">
        <v>5</v>
      </c>
      <c r="K74" s="19">
        <v>277.39999999999998</v>
      </c>
      <c r="L74" s="19">
        <v>26.2</v>
      </c>
      <c r="M74" s="19">
        <v>0</v>
      </c>
      <c r="N74" s="23">
        <v>1169.7</v>
      </c>
      <c r="O74" s="21">
        <f t="shared" ref="O74:O97" si="5">SUM(B74:N74)</f>
        <v>1930.2000000000003</v>
      </c>
    </row>
    <row r="75" spans="1:15" s="2" customFormat="1" ht="12.75" x14ac:dyDescent="0.2">
      <c r="A75" s="45" t="s">
        <v>47</v>
      </c>
      <c r="B75" s="19">
        <v>28.8</v>
      </c>
      <c r="C75" s="19">
        <v>52.2</v>
      </c>
      <c r="D75" s="19">
        <v>171.6</v>
      </c>
      <c r="E75" s="19">
        <v>159.4</v>
      </c>
      <c r="F75" s="19">
        <v>6.5</v>
      </c>
      <c r="G75" s="19">
        <v>1.6</v>
      </c>
      <c r="H75" s="19">
        <v>6</v>
      </c>
      <c r="I75" s="19">
        <v>25.1</v>
      </c>
      <c r="J75" s="19">
        <v>5.0999999999999996</v>
      </c>
      <c r="K75" s="19">
        <v>277.39999999999998</v>
      </c>
      <c r="L75" s="19">
        <v>23.2</v>
      </c>
      <c r="M75" s="19">
        <v>0</v>
      </c>
      <c r="N75" s="23">
        <v>1167.0999999999999</v>
      </c>
      <c r="O75" s="21">
        <f t="shared" si="5"/>
        <v>1924</v>
      </c>
    </row>
    <row r="76" spans="1:15" s="2" customFormat="1" ht="12.75" x14ac:dyDescent="0.2">
      <c r="A76" s="45" t="s">
        <v>48</v>
      </c>
      <c r="B76" s="19">
        <v>29.3</v>
      </c>
      <c r="C76" s="19">
        <v>51.2</v>
      </c>
      <c r="D76" s="19">
        <v>170.7</v>
      </c>
      <c r="E76" s="19">
        <v>160.6</v>
      </c>
      <c r="F76" s="19">
        <v>6.3</v>
      </c>
      <c r="G76" s="19">
        <v>1.7</v>
      </c>
      <c r="H76" s="19">
        <v>5.8</v>
      </c>
      <c r="I76" s="19">
        <v>24.8</v>
      </c>
      <c r="J76" s="19">
        <v>4.5</v>
      </c>
      <c r="K76" s="19">
        <v>276.10000000000002</v>
      </c>
      <c r="L76" s="19">
        <v>22.6</v>
      </c>
      <c r="M76" s="19">
        <v>0</v>
      </c>
      <c r="N76" s="23">
        <v>1167.0999999999999</v>
      </c>
      <c r="O76" s="21">
        <f t="shared" si="5"/>
        <v>1920.6999999999998</v>
      </c>
    </row>
    <row r="77" spans="1:15" s="2" customFormat="1" ht="12.75" x14ac:dyDescent="0.2">
      <c r="A77" s="45" t="s">
        <v>49</v>
      </c>
      <c r="B77" s="19">
        <v>29</v>
      </c>
      <c r="C77" s="19">
        <v>50.5</v>
      </c>
      <c r="D77" s="19">
        <v>168.6</v>
      </c>
      <c r="E77" s="19">
        <v>159</v>
      </c>
      <c r="F77" s="19">
        <v>6.1</v>
      </c>
      <c r="G77" s="19">
        <v>1.4</v>
      </c>
      <c r="H77" s="19">
        <v>5.8</v>
      </c>
      <c r="I77" s="19">
        <v>24.8</v>
      </c>
      <c r="J77" s="19">
        <v>4.4000000000000004</v>
      </c>
      <c r="K77" s="19">
        <v>275.60000000000002</v>
      </c>
      <c r="L77" s="19">
        <v>27.4</v>
      </c>
      <c r="M77" s="19">
        <v>0</v>
      </c>
      <c r="N77" s="23">
        <v>1167.0999999999999</v>
      </c>
      <c r="O77" s="21">
        <f t="shared" si="5"/>
        <v>1919.6999999999998</v>
      </c>
    </row>
    <row r="78" spans="1:15" s="2" customFormat="1" ht="12.75" x14ac:dyDescent="0.2">
      <c r="A78" s="45" t="s">
        <v>50</v>
      </c>
      <c r="B78" s="19">
        <v>28.7</v>
      </c>
      <c r="C78" s="19">
        <v>50.5</v>
      </c>
      <c r="D78" s="19">
        <v>166</v>
      </c>
      <c r="E78" s="19">
        <v>160.80000000000001</v>
      </c>
      <c r="F78" s="19">
        <v>7.3</v>
      </c>
      <c r="G78" s="19">
        <v>1.5</v>
      </c>
      <c r="H78" s="19">
        <v>5.3</v>
      </c>
      <c r="I78" s="19">
        <v>24.2</v>
      </c>
      <c r="J78" s="19">
        <v>3.2</v>
      </c>
      <c r="K78" s="19">
        <v>274</v>
      </c>
      <c r="L78" s="19">
        <v>27</v>
      </c>
      <c r="M78" s="19">
        <v>0</v>
      </c>
      <c r="N78" s="23">
        <v>1164.8</v>
      </c>
      <c r="O78" s="21">
        <f t="shared" si="5"/>
        <v>1913.3</v>
      </c>
    </row>
    <row r="79" spans="1:15" s="2" customFormat="1" ht="12.75" x14ac:dyDescent="0.2">
      <c r="A79" s="45" t="s">
        <v>51</v>
      </c>
      <c r="B79" s="19">
        <v>28.6</v>
      </c>
      <c r="C79" s="19">
        <v>48.3</v>
      </c>
      <c r="D79" s="19">
        <v>161.19999999999999</v>
      </c>
      <c r="E79" s="19">
        <v>160.6</v>
      </c>
      <c r="F79" s="19">
        <v>7.3</v>
      </c>
      <c r="G79" s="19">
        <v>1.5</v>
      </c>
      <c r="H79" s="19">
        <v>5.0999999999999996</v>
      </c>
      <c r="I79" s="19">
        <v>24.3</v>
      </c>
      <c r="J79" s="19">
        <v>3.3</v>
      </c>
      <c r="K79" s="19">
        <v>274</v>
      </c>
      <c r="L79" s="19">
        <v>32.700000000000003</v>
      </c>
      <c r="M79" s="19">
        <v>0</v>
      </c>
      <c r="N79" s="23">
        <v>1157.9000000000001</v>
      </c>
      <c r="O79" s="21">
        <f t="shared" si="5"/>
        <v>1904.8000000000002</v>
      </c>
    </row>
    <row r="80" spans="1:15" s="2" customFormat="1" ht="12.75" x14ac:dyDescent="0.2">
      <c r="A80" s="45" t="s">
        <v>52</v>
      </c>
      <c r="B80" s="19">
        <v>28.5</v>
      </c>
      <c r="C80" s="19">
        <v>48.3</v>
      </c>
      <c r="D80" s="19">
        <v>186.6</v>
      </c>
      <c r="E80" s="19">
        <v>160.5</v>
      </c>
      <c r="F80" s="19">
        <v>9.3000000000000007</v>
      </c>
      <c r="G80" s="19">
        <v>1.5</v>
      </c>
      <c r="H80" s="19">
        <v>5</v>
      </c>
      <c r="I80" s="19">
        <v>24.4</v>
      </c>
      <c r="J80" s="19">
        <v>3.3</v>
      </c>
      <c r="K80" s="19">
        <v>270.10000000000002</v>
      </c>
      <c r="L80" s="19">
        <v>30.6</v>
      </c>
      <c r="M80" s="19">
        <v>0</v>
      </c>
      <c r="N80" s="23">
        <v>1164.8</v>
      </c>
      <c r="O80" s="21">
        <f t="shared" si="5"/>
        <v>1932.9</v>
      </c>
    </row>
    <row r="81" spans="1:16" s="2" customFormat="1" ht="12.75" x14ac:dyDescent="0.2">
      <c r="A81" s="45" t="s">
        <v>59</v>
      </c>
      <c r="B81" s="19">
        <v>29.4</v>
      </c>
      <c r="C81" s="19">
        <v>48.3</v>
      </c>
      <c r="D81" s="19">
        <v>180.6</v>
      </c>
      <c r="E81" s="19">
        <v>161.4</v>
      </c>
      <c r="F81" s="19">
        <v>9.3000000000000007</v>
      </c>
      <c r="G81" s="19">
        <v>1.3</v>
      </c>
      <c r="H81" s="19">
        <v>5</v>
      </c>
      <c r="I81" s="19">
        <v>24.5</v>
      </c>
      <c r="J81" s="19">
        <v>2.6</v>
      </c>
      <c r="K81" s="19">
        <v>270.10000000000002</v>
      </c>
      <c r="L81" s="19">
        <v>26.9</v>
      </c>
      <c r="M81" s="19">
        <v>0</v>
      </c>
      <c r="N81" s="23">
        <v>1162.5</v>
      </c>
      <c r="O81" s="21">
        <f t="shared" si="5"/>
        <v>1921.9</v>
      </c>
    </row>
    <row r="82" spans="1:16" s="2" customFormat="1" ht="12.75" x14ac:dyDescent="0.2">
      <c r="A82" s="45" t="s">
        <v>54</v>
      </c>
      <c r="B82" s="19">
        <v>29.8</v>
      </c>
      <c r="C82" s="19">
        <v>47.3</v>
      </c>
      <c r="D82" s="19">
        <v>181.5</v>
      </c>
      <c r="E82" s="19">
        <v>162.4</v>
      </c>
      <c r="F82" s="19">
        <v>10.199999999999999</v>
      </c>
      <c r="G82" s="19">
        <v>1.3</v>
      </c>
      <c r="H82" s="19">
        <v>4.9000000000000004</v>
      </c>
      <c r="I82" s="19">
        <v>24.4</v>
      </c>
      <c r="J82" s="19">
        <v>2.7</v>
      </c>
      <c r="K82" s="19">
        <v>268.8</v>
      </c>
      <c r="L82" s="19">
        <v>33.200000000000003</v>
      </c>
      <c r="M82" s="19">
        <v>0</v>
      </c>
      <c r="N82" s="23">
        <v>1157.5</v>
      </c>
      <c r="O82" s="21">
        <f t="shared" si="5"/>
        <v>1924</v>
      </c>
    </row>
    <row r="83" spans="1:16" s="2" customFormat="1" ht="12.75" x14ac:dyDescent="0.2">
      <c r="A83" s="45" t="s">
        <v>55</v>
      </c>
      <c r="B83" s="19">
        <v>30.3</v>
      </c>
      <c r="C83" s="19">
        <v>46.6</v>
      </c>
      <c r="D83" s="19">
        <v>182.6</v>
      </c>
      <c r="E83" s="19">
        <v>161.6</v>
      </c>
      <c r="F83" s="19">
        <v>10.7</v>
      </c>
      <c r="G83" s="19">
        <v>1.3</v>
      </c>
      <c r="H83" s="19">
        <v>4.9000000000000004</v>
      </c>
      <c r="I83" s="19">
        <v>24.7</v>
      </c>
      <c r="J83" s="19">
        <v>2.7</v>
      </c>
      <c r="K83" s="19">
        <v>268.2</v>
      </c>
      <c r="L83" s="19">
        <v>28.4</v>
      </c>
      <c r="M83" s="19">
        <v>0</v>
      </c>
      <c r="N83" s="23">
        <v>1157.3</v>
      </c>
      <c r="O83" s="21">
        <f t="shared" si="5"/>
        <v>1919.2999999999997</v>
      </c>
    </row>
    <row r="84" spans="1:16" s="2" customFormat="1" ht="12.75" x14ac:dyDescent="0.2">
      <c r="A84" s="45" t="s">
        <v>56</v>
      </c>
      <c r="B84" s="19">
        <v>30</v>
      </c>
      <c r="C84" s="19">
        <v>46.6</v>
      </c>
      <c r="D84" s="19">
        <v>178.6</v>
      </c>
      <c r="E84" s="19">
        <v>191.6</v>
      </c>
      <c r="F84" s="19">
        <v>10.7</v>
      </c>
      <c r="G84" s="19">
        <v>1.3</v>
      </c>
      <c r="H84" s="19">
        <v>4.3</v>
      </c>
      <c r="I84" s="19">
        <v>24.2</v>
      </c>
      <c r="J84" s="19">
        <v>1.3</v>
      </c>
      <c r="K84" s="19">
        <v>266.7</v>
      </c>
      <c r="L84" s="19">
        <v>35</v>
      </c>
      <c r="M84" s="19">
        <v>0</v>
      </c>
      <c r="N84" s="23">
        <v>1155.0999999999999</v>
      </c>
      <c r="O84" s="21">
        <f t="shared" si="5"/>
        <v>1945.3999999999999</v>
      </c>
    </row>
    <row r="85" spans="1:16" s="2" customFormat="1" ht="15.75" customHeight="1" x14ac:dyDescent="0.2">
      <c r="A85" s="43">
        <v>2008</v>
      </c>
      <c r="B85" s="22"/>
      <c r="C85" s="22"/>
      <c r="D85" s="22"/>
      <c r="E85" s="22"/>
      <c r="F85" s="22"/>
      <c r="G85" s="22"/>
      <c r="H85" s="22"/>
      <c r="I85" s="22"/>
      <c r="J85" s="22"/>
      <c r="K85" s="22"/>
      <c r="L85" s="22"/>
      <c r="M85" s="22"/>
      <c r="N85" s="24"/>
      <c r="O85" s="22"/>
    </row>
    <row r="86" spans="1:16" s="2" customFormat="1" ht="12.75" x14ac:dyDescent="0.2">
      <c r="A86" s="45" t="s">
        <v>57</v>
      </c>
      <c r="B86" s="19">
        <v>30.1</v>
      </c>
      <c r="C86" s="19">
        <v>44.3</v>
      </c>
      <c r="D86" s="19">
        <v>178.5</v>
      </c>
      <c r="E86" s="19">
        <v>191.3</v>
      </c>
      <c r="F86" s="19">
        <v>10.7</v>
      </c>
      <c r="G86" s="19">
        <v>1.3</v>
      </c>
      <c r="H86" s="19">
        <v>4.0999999999999996</v>
      </c>
      <c r="I86" s="19">
        <v>23.7</v>
      </c>
      <c r="J86" s="19">
        <v>1.3</v>
      </c>
      <c r="K86" s="19">
        <v>275.7</v>
      </c>
      <c r="L86" s="19">
        <v>29.8</v>
      </c>
      <c r="M86" s="19">
        <v>0</v>
      </c>
      <c r="N86" s="23">
        <v>1155.2</v>
      </c>
      <c r="O86" s="26">
        <f t="shared" si="5"/>
        <v>1946</v>
      </c>
      <c r="P86"/>
    </row>
    <row r="87" spans="1:16" s="2" customFormat="1" ht="12.75" x14ac:dyDescent="0.2">
      <c r="A87" s="45" t="s">
        <v>58</v>
      </c>
      <c r="B87" s="19">
        <v>30.8</v>
      </c>
      <c r="C87" s="19">
        <v>44.3</v>
      </c>
      <c r="D87" s="19">
        <v>178.8</v>
      </c>
      <c r="E87" s="19">
        <v>191.7</v>
      </c>
      <c r="F87" s="19">
        <v>12.5</v>
      </c>
      <c r="G87" s="19">
        <v>1.3</v>
      </c>
      <c r="H87" s="19">
        <v>4</v>
      </c>
      <c r="I87" s="19">
        <v>23.8</v>
      </c>
      <c r="J87" s="19">
        <v>1.3</v>
      </c>
      <c r="K87" s="19">
        <v>271.7</v>
      </c>
      <c r="L87" s="19">
        <v>36.1</v>
      </c>
      <c r="M87" s="19">
        <v>0</v>
      </c>
      <c r="N87" s="23">
        <v>1155.2</v>
      </c>
      <c r="O87" s="26">
        <f t="shared" si="5"/>
        <v>1951.5</v>
      </c>
      <c r="P87"/>
    </row>
    <row r="88" spans="1:16" s="2" customFormat="1" ht="12.75" x14ac:dyDescent="0.2">
      <c r="A88" s="45" t="s">
        <v>47</v>
      </c>
      <c r="B88" s="19">
        <v>31.6</v>
      </c>
      <c r="C88" s="19">
        <v>44.3</v>
      </c>
      <c r="D88" s="19">
        <v>174.2</v>
      </c>
      <c r="E88" s="19">
        <v>192.3</v>
      </c>
      <c r="F88" s="19">
        <v>12.6</v>
      </c>
      <c r="G88" s="19">
        <v>1.1000000000000001</v>
      </c>
      <c r="H88" s="19">
        <v>4</v>
      </c>
      <c r="I88" s="19">
        <v>24.3</v>
      </c>
      <c r="J88" s="19">
        <v>0.7</v>
      </c>
      <c r="K88" s="19">
        <v>271.7</v>
      </c>
      <c r="L88" s="19">
        <v>41.1</v>
      </c>
      <c r="M88" s="19">
        <v>0</v>
      </c>
      <c r="N88" s="23">
        <v>1153</v>
      </c>
      <c r="O88" s="26">
        <f t="shared" si="5"/>
        <v>1950.9</v>
      </c>
      <c r="P88"/>
    </row>
    <row r="89" spans="1:16" s="2" customFormat="1" ht="12.75" x14ac:dyDescent="0.2">
      <c r="A89" s="45" t="s">
        <v>48</v>
      </c>
      <c r="B89" s="19">
        <v>31.1</v>
      </c>
      <c r="C89" s="19">
        <v>43.2</v>
      </c>
      <c r="D89" s="19">
        <v>174.8</v>
      </c>
      <c r="E89" s="19">
        <v>193.5</v>
      </c>
      <c r="F89" s="19">
        <v>12.6</v>
      </c>
      <c r="G89" s="19">
        <v>1.1000000000000001</v>
      </c>
      <c r="H89" s="19">
        <v>3.9</v>
      </c>
      <c r="I89" s="19">
        <v>23.9</v>
      </c>
      <c r="J89" s="19">
        <v>0.7</v>
      </c>
      <c r="K89" s="19">
        <v>270.39999999999998</v>
      </c>
      <c r="L89" s="19">
        <v>49.3</v>
      </c>
      <c r="M89" s="19">
        <v>0</v>
      </c>
      <c r="N89" s="23">
        <v>1153.0999999999999</v>
      </c>
      <c r="O89" s="26">
        <f t="shared" si="5"/>
        <v>1957.6</v>
      </c>
      <c r="P89"/>
    </row>
    <row r="90" spans="1:16" s="2" customFormat="1" ht="12.75" x14ac:dyDescent="0.2">
      <c r="A90" s="45" t="s">
        <v>49</v>
      </c>
      <c r="B90" s="19">
        <v>31</v>
      </c>
      <c r="C90" s="19">
        <v>42.5</v>
      </c>
      <c r="D90" s="19">
        <v>174</v>
      </c>
      <c r="E90" s="19">
        <v>191.7</v>
      </c>
      <c r="F90" s="19">
        <v>13</v>
      </c>
      <c r="G90" s="19">
        <v>1.1000000000000001</v>
      </c>
      <c r="H90" s="19">
        <v>3.9</v>
      </c>
      <c r="I90" s="19">
        <v>23.9</v>
      </c>
      <c r="J90" s="19">
        <v>0.7</v>
      </c>
      <c r="K90" s="19">
        <v>268.7</v>
      </c>
      <c r="L90" s="19">
        <v>45.5</v>
      </c>
      <c r="M90" s="19">
        <v>0</v>
      </c>
      <c r="N90" s="23">
        <v>1152.8</v>
      </c>
      <c r="O90" s="26">
        <f t="shared" si="5"/>
        <v>1948.8</v>
      </c>
      <c r="P90"/>
    </row>
    <row r="91" spans="1:16" s="2" customFormat="1" ht="12.75" x14ac:dyDescent="0.2">
      <c r="A91" s="45" t="s">
        <v>50</v>
      </c>
      <c r="B91" s="19">
        <v>22.4</v>
      </c>
      <c r="C91" s="19">
        <v>42.5</v>
      </c>
      <c r="D91" s="19">
        <v>172.7</v>
      </c>
      <c r="E91" s="19">
        <v>191.7</v>
      </c>
      <c r="F91" s="19">
        <v>13.3</v>
      </c>
      <c r="G91" s="19">
        <v>1.1000000000000001</v>
      </c>
      <c r="H91" s="19">
        <v>3.7</v>
      </c>
      <c r="I91" s="19">
        <v>22.9</v>
      </c>
      <c r="J91" s="19">
        <v>0.7</v>
      </c>
      <c r="K91" s="19">
        <v>267.2</v>
      </c>
      <c r="L91" s="19">
        <v>50.4</v>
      </c>
      <c r="M91" s="19">
        <v>0</v>
      </c>
      <c r="N91" s="23">
        <v>1150.5</v>
      </c>
      <c r="O91" s="26">
        <f t="shared" si="5"/>
        <v>1939.1</v>
      </c>
      <c r="P91"/>
    </row>
    <row r="92" spans="1:16" s="2" customFormat="1" ht="12.75" x14ac:dyDescent="0.2">
      <c r="A92" s="45" t="s">
        <v>51</v>
      </c>
      <c r="B92" s="19">
        <v>22.2</v>
      </c>
      <c r="C92" s="19">
        <v>40.200000000000003</v>
      </c>
      <c r="D92" s="19">
        <v>173</v>
      </c>
      <c r="E92" s="19">
        <v>190.8</v>
      </c>
      <c r="F92" s="19">
        <v>13.6</v>
      </c>
      <c r="G92" s="19">
        <v>1.1000000000000001</v>
      </c>
      <c r="H92" s="19">
        <v>3.5</v>
      </c>
      <c r="I92" s="19">
        <v>22.8</v>
      </c>
      <c r="J92" s="19">
        <v>0.7</v>
      </c>
      <c r="K92" s="19">
        <v>267.2</v>
      </c>
      <c r="L92" s="19">
        <v>45.3</v>
      </c>
      <c r="M92" s="19">
        <v>0</v>
      </c>
      <c r="N92" s="23">
        <v>1150.4000000000001</v>
      </c>
      <c r="O92" s="26">
        <f t="shared" si="5"/>
        <v>1930.8000000000002</v>
      </c>
      <c r="P92"/>
    </row>
    <row r="93" spans="1:16" s="2" customFormat="1" ht="12.75" x14ac:dyDescent="0.2">
      <c r="A93" s="45" t="s">
        <v>52</v>
      </c>
      <c r="B93" s="19">
        <v>21.1</v>
      </c>
      <c r="C93" s="19">
        <v>40.200000000000003</v>
      </c>
      <c r="D93" s="19">
        <v>174.4</v>
      </c>
      <c r="E93" s="19">
        <v>190.3</v>
      </c>
      <c r="F93" s="19">
        <v>13.6</v>
      </c>
      <c r="G93" s="19">
        <v>1.1000000000000001</v>
      </c>
      <c r="H93" s="19">
        <v>3.4</v>
      </c>
      <c r="I93" s="19">
        <v>22.7</v>
      </c>
      <c r="J93" s="19">
        <v>0.6</v>
      </c>
      <c r="K93" s="19">
        <v>263.2</v>
      </c>
      <c r="L93" s="19">
        <v>52.6</v>
      </c>
      <c r="M93" s="19">
        <v>0</v>
      </c>
      <c r="N93" s="23">
        <v>1150.5</v>
      </c>
      <c r="O93" s="26">
        <f t="shared" si="5"/>
        <v>1933.7</v>
      </c>
      <c r="P93"/>
    </row>
    <row r="94" spans="1:16" s="2" customFormat="1" ht="12.75" x14ac:dyDescent="0.2">
      <c r="A94" s="45" t="s">
        <v>59</v>
      </c>
      <c r="B94" s="19">
        <v>20.100000000000001</v>
      </c>
      <c r="C94" s="19">
        <v>40.200000000000003</v>
      </c>
      <c r="D94" s="19">
        <v>171.9</v>
      </c>
      <c r="E94" s="19">
        <v>190</v>
      </c>
      <c r="F94" s="19">
        <v>13.3</v>
      </c>
      <c r="G94" s="19">
        <v>1</v>
      </c>
      <c r="H94" s="19">
        <v>3.4</v>
      </c>
      <c r="I94" s="19">
        <v>22.7</v>
      </c>
      <c r="J94" s="19">
        <v>0</v>
      </c>
      <c r="K94" s="19">
        <v>263.2</v>
      </c>
      <c r="L94" s="19">
        <v>47.8</v>
      </c>
      <c r="M94" s="19">
        <v>0</v>
      </c>
      <c r="N94" s="23">
        <v>1148.2</v>
      </c>
      <c r="O94" s="26">
        <f t="shared" si="5"/>
        <v>1921.8</v>
      </c>
      <c r="P94"/>
    </row>
    <row r="95" spans="1:16" s="2" customFormat="1" ht="12.75" x14ac:dyDescent="0.2">
      <c r="A95" s="45" t="s">
        <v>54</v>
      </c>
      <c r="B95" s="19">
        <v>17.899999999999999</v>
      </c>
      <c r="C95" s="19">
        <v>39.1</v>
      </c>
      <c r="D95" s="19">
        <v>176.7</v>
      </c>
      <c r="E95" s="19">
        <v>190.4</v>
      </c>
      <c r="F95" s="19">
        <v>13.1</v>
      </c>
      <c r="G95" s="19">
        <v>1</v>
      </c>
      <c r="H95" s="19">
        <v>3.3</v>
      </c>
      <c r="I95" s="19">
        <v>22.1</v>
      </c>
      <c r="J95" s="19">
        <v>0</v>
      </c>
      <c r="K95" s="19">
        <v>261.89999999999998</v>
      </c>
      <c r="L95" s="19">
        <v>47.8</v>
      </c>
      <c r="M95" s="19">
        <v>0</v>
      </c>
      <c r="N95" s="23">
        <v>1142.9000000000001</v>
      </c>
      <c r="O95" s="26">
        <f t="shared" si="5"/>
        <v>1916.2</v>
      </c>
      <c r="P95"/>
    </row>
    <row r="96" spans="1:16" s="2" customFormat="1" ht="12.75" x14ac:dyDescent="0.2">
      <c r="A96" s="45" t="s">
        <v>55</v>
      </c>
      <c r="B96" s="19">
        <v>17.899999999999999</v>
      </c>
      <c r="C96" s="19">
        <v>38.5</v>
      </c>
      <c r="D96" s="19">
        <v>180.6</v>
      </c>
      <c r="E96" s="19">
        <v>188.5</v>
      </c>
      <c r="F96" s="19">
        <v>12.9</v>
      </c>
      <c r="G96" s="19">
        <v>1</v>
      </c>
      <c r="H96" s="19">
        <v>3.3</v>
      </c>
      <c r="I96" s="19">
        <v>21.9</v>
      </c>
      <c r="J96" s="19">
        <v>0</v>
      </c>
      <c r="K96" s="19">
        <v>260.2</v>
      </c>
      <c r="L96" s="19">
        <v>49.3</v>
      </c>
      <c r="M96" s="19">
        <v>0</v>
      </c>
      <c r="N96" s="23">
        <v>1143</v>
      </c>
      <c r="O96" s="26">
        <f t="shared" si="5"/>
        <v>1917.1</v>
      </c>
      <c r="P96"/>
    </row>
    <row r="97" spans="1:16" s="2" customFormat="1" ht="12.75" x14ac:dyDescent="0.2">
      <c r="A97" s="45" t="s">
        <v>56</v>
      </c>
      <c r="B97" s="19">
        <v>19.2</v>
      </c>
      <c r="C97" s="19">
        <v>38.5</v>
      </c>
      <c r="D97" s="19">
        <v>179.3</v>
      </c>
      <c r="E97" s="19">
        <v>188.5</v>
      </c>
      <c r="F97" s="19">
        <v>13</v>
      </c>
      <c r="G97" s="19">
        <v>1</v>
      </c>
      <c r="H97" s="19">
        <v>3.1</v>
      </c>
      <c r="I97" s="19">
        <v>24.9</v>
      </c>
      <c r="J97" s="19">
        <v>0</v>
      </c>
      <c r="K97" s="19">
        <v>258.7</v>
      </c>
      <c r="L97" s="19">
        <v>48.9</v>
      </c>
      <c r="M97" s="19">
        <v>0</v>
      </c>
      <c r="N97" s="23">
        <v>1140.5</v>
      </c>
      <c r="O97" s="26">
        <f t="shared" si="5"/>
        <v>1915.6</v>
      </c>
      <c r="P97"/>
    </row>
    <row r="98" spans="1:16" s="2" customFormat="1" ht="12.75" x14ac:dyDescent="0.2">
      <c r="B98" s="53"/>
      <c r="C98" s="53"/>
      <c r="D98" s="53"/>
      <c r="E98" s="53"/>
      <c r="F98" s="53"/>
      <c r="G98" s="53"/>
      <c r="H98" s="53"/>
      <c r="I98" s="53"/>
      <c r="J98" s="53"/>
      <c r="K98" s="53"/>
      <c r="L98" s="53"/>
      <c r="M98" s="53"/>
      <c r="N98" s="53"/>
      <c r="O98" s="51"/>
    </row>
    <row r="99" spans="1:16" s="2" customFormat="1" x14ac:dyDescent="0.15"/>
    <row r="100" spans="1:16" s="2" customFormat="1" x14ac:dyDescent="0.15"/>
    <row r="101" spans="1:16" s="2" customFormat="1" x14ac:dyDescent="0.15"/>
    <row r="102" spans="1:16" s="2" customFormat="1" x14ac:dyDescent="0.15"/>
    <row r="103" spans="1:16" s="2" customFormat="1" x14ac:dyDescent="0.15"/>
    <row r="104" spans="1:16" s="2" customFormat="1" x14ac:dyDescent="0.15"/>
    <row r="105" spans="1:16" s="2" customFormat="1" x14ac:dyDescent="0.15"/>
    <row r="106" spans="1:16" s="2" customFormat="1" x14ac:dyDescent="0.15"/>
    <row r="107" spans="1:16" s="2" customFormat="1" x14ac:dyDescent="0.15"/>
    <row r="108" spans="1:16" s="2" customFormat="1" x14ac:dyDescent="0.15"/>
    <row r="109" spans="1:16" s="2" customFormat="1" x14ac:dyDescent="0.15"/>
    <row r="110" spans="1:16" s="2" customFormat="1" x14ac:dyDescent="0.15"/>
    <row r="111" spans="1:16" s="2" customFormat="1" x14ac:dyDescent="0.15"/>
    <row r="112" spans="1:16" s="2" customFormat="1" x14ac:dyDescent="0.15"/>
    <row r="113" s="2" customFormat="1" x14ac:dyDescent="0.15"/>
    <row r="114" s="2" customFormat="1" x14ac:dyDescent="0.15"/>
    <row r="115" s="2" customFormat="1" x14ac:dyDescent="0.15"/>
    <row r="116" s="2" customFormat="1" x14ac:dyDescent="0.15"/>
    <row r="117" s="2" customFormat="1" x14ac:dyDescent="0.15"/>
    <row r="118" s="2" customFormat="1" x14ac:dyDescent="0.15"/>
    <row r="119" s="2" customFormat="1" x14ac:dyDescent="0.15"/>
    <row r="120" s="2" customFormat="1" x14ac:dyDescent="0.15"/>
    <row r="121" s="2" customFormat="1" x14ac:dyDescent="0.15"/>
    <row r="122" s="2" customFormat="1" x14ac:dyDescent="0.15"/>
    <row r="123" s="2" customFormat="1" x14ac:dyDescent="0.15"/>
    <row r="124" s="2" customFormat="1" x14ac:dyDescent="0.15"/>
    <row r="125" s="2" customFormat="1" x14ac:dyDescent="0.15"/>
    <row r="126" s="2" customFormat="1" x14ac:dyDescent="0.15"/>
    <row r="127" s="2" customFormat="1" x14ac:dyDescent="0.15"/>
    <row r="128" s="2" customFormat="1" x14ac:dyDescent="0.15"/>
    <row r="129" s="2" customFormat="1" x14ac:dyDescent="0.15"/>
    <row r="130" s="2" customFormat="1" x14ac:dyDescent="0.15"/>
    <row r="131" s="2" customFormat="1" x14ac:dyDescent="0.15"/>
    <row r="132" s="2" customFormat="1" x14ac:dyDescent="0.15"/>
    <row r="133" s="2" customFormat="1" x14ac:dyDescent="0.15"/>
    <row r="134" s="2" customFormat="1" x14ac:dyDescent="0.15"/>
    <row r="135" s="2" customFormat="1" x14ac:dyDescent="0.15"/>
    <row r="136" s="2" customFormat="1" x14ac:dyDescent="0.15"/>
    <row r="137" s="2" customFormat="1" x14ac:dyDescent="0.15"/>
    <row r="138" s="2" customFormat="1" x14ac:dyDescent="0.15"/>
    <row r="139" s="2" customFormat="1" x14ac:dyDescent="0.15"/>
    <row r="140" s="2" customFormat="1" x14ac:dyDescent="0.15"/>
    <row r="141" s="2" customFormat="1" x14ac:dyDescent="0.15"/>
    <row r="142" s="2" customFormat="1" x14ac:dyDescent="0.15"/>
    <row r="143" s="2" customFormat="1" x14ac:dyDescent="0.15"/>
    <row r="144" s="2" customFormat="1" x14ac:dyDescent="0.15"/>
    <row r="145" s="2" customFormat="1" x14ac:dyDescent="0.15"/>
    <row r="146" s="2" customFormat="1" x14ac:dyDescent="0.15"/>
    <row r="147" s="2" customFormat="1" x14ac:dyDescent="0.15"/>
    <row r="148" s="2" customFormat="1" x14ac:dyDescent="0.15"/>
    <row r="149" s="2" customFormat="1" x14ac:dyDescent="0.15"/>
    <row r="150" s="2" customFormat="1" x14ac:dyDescent="0.15"/>
    <row r="151" s="2" customFormat="1" x14ac:dyDescent="0.15"/>
    <row r="152" s="2" customFormat="1" x14ac:dyDescent="0.15"/>
    <row r="153" s="2" customFormat="1" x14ac:dyDescent="0.15"/>
    <row r="154" s="2" customFormat="1" x14ac:dyDescent="0.15"/>
    <row r="155" s="2" customFormat="1" x14ac:dyDescent="0.15"/>
    <row r="156" s="2" customFormat="1" x14ac:dyDescent="0.15"/>
    <row r="157" s="2" customFormat="1" x14ac:dyDescent="0.15"/>
    <row r="158" s="2" customFormat="1" x14ac:dyDescent="0.15"/>
    <row r="159" s="2" customFormat="1" x14ac:dyDescent="0.15"/>
    <row r="160" s="2" customFormat="1" x14ac:dyDescent="0.15"/>
    <row r="161" s="2" customFormat="1" x14ac:dyDescent="0.15"/>
    <row r="162" s="2" customFormat="1" x14ac:dyDescent="0.15"/>
    <row r="163" s="2" customFormat="1" x14ac:dyDescent="0.15"/>
    <row r="164" s="2" customFormat="1" x14ac:dyDescent="0.15"/>
    <row r="165" s="2" customFormat="1" x14ac:dyDescent="0.15"/>
    <row r="166" s="2" customFormat="1" x14ac:dyDescent="0.15"/>
    <row r="167" s="2" customFormat="1" x14ac:dyDescent="0.15"/>
    <row r="168" s="2" customFormat="1" x14ac:dyDescent="0.15"/>
    <row r="169" s="2" customFormat="1" x14ac:dyDescent="0.15"/>
    <row r="170" s="2" customFormat="1" x14ac:dyDescent="0.15"/>
    <row r="171" s="2" customFormat="1" x14ac:dyDescent="0.15"/>
    <row r="172" s="2" customFormat="1" x14ac:dyDescent="0.15"/>
    <row r="173" s="2" customFormat="1" x14ac:dyDescent="0.15"/>
    <row r="174" s="2" customFormat="1" x14ac:dyDescent="0.15"/>
    <row r="175" s="2" customFormat="1" x14ac:dyDescent="0.15"/>
    <row r="176" s="2" customFormat="1" x14ac:dyDescent="0.15"/>
    <row r="177" s="2" customFormat="1" x14ac:dyDescent="0.15"/>
    <row r="178" s="2" customFormat="1" x14ac:dyDescent="0.15"/>
    <row r="179" s="2" customFormat="1" x14ac:dyDescent="0.15"/>
    <row r="180" s="2" customFormat="1" x14ac:dyDescent="0.15"/>
    <row r="181" s="2" customFormat="1" x14ac:dyDescent="0.15"/>
    <row r="182" s="2" customFormat="1" x14ac:dyDescent="0.15"/>
    <row r="183" s="2" customFormat="1" x14ac:dyDescent="0.15"/>
    <row r="184" s="2" customFormat="1" x14ac:dyDescent="0.15"/>
    <row r="185" s="2" customFormat="1" x14ac:dyDescent="0.15"/>
    <row r="186" s="2" customFormat="1" x14ac:dyDescent="0.15"/>
    <row r="187" s="2" customFormat="1" x14ac:dyDescent="0.15"/>
    <row r="188" s="2" customFormat="1" x14ac:dyDescent="0.15"/>
    <row r="189" s="2" customFormat="1" x14ac:dyDescent="0.15"/>
    <row r="190" s="2" customFormat="1" x14ac:dyDescent="0.15"/>
    <row r="191" s="2" customFormat="1" x14ac:dyDescent="0.15"/>
    <row r="192" s="2" customFormat="1" x14ac:dyDescent="0.15"/>
    <row r="193" s="2" customFormat="1" x14ac:dyDescent="0.15"/>
    <row r="194" s="2" customFormat="1" x14ac:dyDescent="0.15"/>
    <row r="195" s="2" customFormat="1" x14ac:dyDescent="0.15"/>
    <row r="196" s="2" customFormat="1" x14ac:dyDescent="0.15"/>
    <row r="197" s="2" customFormat="1" x14ac:dyDescent="0.15"/>
    <row r="198" s="2" customFormat="1" x14ac:dyDescent="0.15"/>
    <row r="199" s="2" customFormat="1" x14ac:dyDescent="0.15"/>
    <row r="200" s="2" customFormat="1" x14ac:dyDescent="0.15"/>
    <row r="201" s="2" customFormat="1" x14ac:dyDescent="0.15"/>
    <row r="202" s="2" customFormat="1" x14ac:dyDescent="0.15"/>
    <row r="203" s="2" customFormat="1" x14ac:dyDescent="0.15"/>
    <row r="204" s="2" customFormat="1" x14ac:dyDescent="0.15"/>
    <row r="205" s="2" customFormat="1" x14ac:dyDescent="0.15"/>
    <row r="206" s="2" customFormat="1" x14ac:dyDescent="0.15"/>
    <row r="207" s="2" customFormat="1" x14ac:dyDescent="0.15"/>
    <row r="208" s="2" customFormat="1" x14ac:dyDescent="0.15"/>
    <row r="209" s="2" customFormat="1" x14ac:dyDescent="0.15"/>
    <row r="210" s="2" customFormat="1" x14ac:dyDescent="0.15"/>
    <row r="211" s="2" customFormat="1" x14ac:dyDescent="0.15"/>
    <row r="212" s="2" customFormat="1" x14ac:dyDescent="0.15"/>
    <row r="213" s="2" customFormat="1" x14ac:dyDescent="0.15"/>
    <row r="214" s="2" customFormat="1" x14ac:dyDescent="0.15"/>
    <row r="215" s="2" customFormat="1" x14ac:dyDescent="0.15"/>
    <row r="216" s="2" customFormat="1" x14ac:dyDescent="0.15"/>
    <row r="217" s="2" customFormat="1" x14ac:dyDescent="0.15"/>
    <row r="218" s="2" customFormat="1" x14ac:dyDescent="0.15"/>
    <row r="219" s="2" customFormat="1" x14ac:dyDescent="0.15"/>
    <row r="220" s="2" customFormat="1" x14ac:dyDescent="0.15"/>
    <row r="221" s="2" customFormat="1" x14ac:dyDescent="0.15"/>
    <row r="222" s="2" customFormat="1" x14ac:dyDescent="0.15"/>
    <row r="223" s="2" customFormat="1" x14ac:dyDescent="0.15"/>
    <row r="224" s="2" customFormat="1" x14ac:dyDescent="0.15"/>
    <row r="225" s="2" customFormat="1" x14ac:dyDescent="0.15"/>
    <row r="226" s="2" customFormat="1" x14ac:dyDescent="0.15"/>
    <row r="227" s="2" customFormat="1" x14ac:dyDescent="0.15"/>
    <row r="228" s="2" customFormat="1" x14ac:dyDescent="0.15"/>
    <row r="229" s="2" customFormat="1" x14ac:dyDescent="0.15"/>
    <row r="230" s="2" customFormat="1" x14ac:dyDescent="0.15"/>
    <row r="231" s="2" customFormat="1" x14ac:dyDescent="0.15"/>
    <row r="232" s="2" customFormat="1" x14ac:dyDescent="0.15"/>
    <row r="233" s="2" customFormat="1" x14ac:dyDescent="0.15"/>
    <row r="234" s="2" customFormat="1" x14ac:dyDescent="0.15"/>
    <row r="235" s="2" customFormat="1" x14ac:dyDescent="0.15"/>
    <row r="236" s="2" customFormat="1" x14ac:dyDescent="0.15"/>
    <row r="237" s="2" customFormat="1" x14ac:dyDescent="0.15"/>
    <row r="238" s="2" customFormat="1" x14ac:dyDescent="0.15"/>
    <row r="239" s="2" customFormat="1" x14ac:dyDescent="0.15"/>
    <row r="240" s="2" customFormat="1" x14ac:dyDescent="0.15"/>
    <row r="241" s="2" customFormat="1" x14ac:dyDescent="0.15"/>
    <row r="242" s="2" customFormat="1" x14ac:dyDescent="0.15"/>
    <row r="243" s="2" customFormat="1" x14ac:dyDescent="0.15"/>
    <row r="244" s="2" customFormat="1" x14ac:dyDescent="0.15"/>
    <row r="245" s="2" customFormat="1" x14ac:dyDescent="0.15"/>
    <row r="246" s="2" customFormat="1" x14ac:dyDescent="0.15"/>
    <row r="247" s="2" customFormat="1" x14ac:dyDescent="0.15"/>
    <row r="248" s="2" customFormat="1" x14ac:dyDescent="0.15"/>
    <row r="249" s="2" customFormat="1" x14ac:dyDescent="0.15"/>
    <row r="250" s="2" customFormat="1" x14ac:dyDescent="0.15"/>
    <row r="251" s="2" customFormat="1" x14ac:dyDescent="0.15"/>
    <row r="252" s="2" customFormat="1" x14ac:dyDescent="0.15"/>
    <row r="253" s="2" customFormat="1" x14ac:dyDescent="0.15"/>
    <row r="254" s="2" customFormat="1" x14ac:dyDescent="0.15"/>
    <row r="255" s="2" customFormat="1" x14ac:dyDescent="0.15"/>
    <row r="256" s="2" customFormat="1" x14ac:dyDescent="0.15"/>
    <row r="257" s="2" customFormat="1" x14ac:dyDescent="0.15"/>
    <row r="258" s="2" customFormat="1" x14ac:dyDescent="0.15"/>
    <row r="259" s="2" customFormat="1" x14ac:dyDescent="0.15"/>
    <row r="260" s="2" customFormat="1" x14ac:dyDescent="0.15"/>
    <row r="261" s="2" customFormat="1" x14ac:dyDescent="0.15"/>
    <row r="262" s="2" customFormat="1" x14ac:dyDescent="0.15"/>
    <row r="263" s="2" customFormat="1" x14ac:dyDescent="0.15"/>
    <row r="264" s="2" customFormat="1" x14ac:dyDescent="0.15"/>
    <row r="265" s="2" customFormat="1" x14ac:dyDescent="0.15"/>
    <row r="266" s="2" customFormat="1" x14ac:dyDescent="0.15"/>
    <row r="267" s="2" customFormat="1" x14ac:dyDescent="0.15"/>
    <row r="268" s="2" customFormat="1" x14ac:dyDescent="0.15"/>
    <row r="269" s="2" customFormat="1" x14ac:dyDescent="0.15"/>
    <row r="270" s="2" customFormat="1" x14ac:dyDescent="0.15"/>
    <row r="271" s="2" customFormat="1" x14ac:dyDescent="0.15"/>
    <row r="272" s="2" customFormat="1" x14ac:dyDescent="0.15"/>
    <row r="273" s="2" customFormat="1" x14ac:dyDescent="0.15"/>
    <row r="274" s="2" customFormat="1" x14ac:dyDescent="0.15"/>
    <row r="275" s="2" customFormat="1" x14ac:dyDescent="0.15"/>
    <row r="276" s="2" customFormat="1" x14ac:dyDescent="0.15"/>
    <row r="277" s="2" customFormat="1" x14ac:dyDescent="0.15"/>
    <row r="278" s="2" customFormat="1" x14ac:dyDescent="0.15"/>
    <row r="279" s="2" customFormat="1" x14ac:dyDescent="0.15"/>
    <row r="280" s="2" customFormat="1" x14ac:dyDescent="0.15"/>
    <row r="281" s="2" customFormat="1" x14ac:dyDescent="0.15"/>
    <row r="282" s="2" customFormat="1" x14ac:dyDescent="0.15"/>
    <row r="283" s="2" customFormat="1" x14ac:dyDescent="0.15"/>
    <row r="284" s="2" customFormat="1" x14ac:dyDescent="0.15"/>
    <row r="285" s="2" customFormat="1" x14ac:dyDescent="0.15"/>
    <row r="286" s="2" customFormat="1" x14ac:dyDescent="0.15"/>
    <row r="287" s="2" customFormat="1" x14ac:dyDescent="0.15"/>
    <row r="288" s="2" customFormat="1" x14ac:dyDescent="0.15"/>
    <row r="289" s="2" customFormat="1" x14ac:dyDescent="0.15"/>
    <row r="290" s="2" customFormat="1" x14ac:dyDescent="0.15"/>
    <row r="291" s="2" customFormat="1" x14ac:dyDescent="0.15"/>
    <row r="292" s="2" customFormat="1" x14ac:dyDescent="0.15"/>
    <row r="293" s="2" customFormat="1" x14ac:dyDescent="0.15"/>
    <row r="294" s="2" customFormat="1" x14ac:dyDescent="0.15"/>
    <row r="295" s="2" customFormat="1" x14ac:dyDescent="0.15"/>
    <row r="296" s="2" customFormat="1" x14ac:dyDescent="0.15"/>
    <row r="297" s="2" customFormat="1" x14ac:dyDescent="0.15"/>
    <row r="298" s="2" customFormat="1" x14ac:dyDescent="0.15"/>
    <row r="299" s="2" customFormat="1" x14ac:dyDescent="0.15"/>
    <row r="300" s="2" customFormat="1" x14ac:dyDescent="0.15"/>
    <row r="301" s="2" customFormat="1" x14ac:dyDescent="0.15"/>
    <row r="302" s="2" customFormat="1" x14ac:dyDescent="0.15"/>
    <row r="303" s="2" customFormat="1" x14ac:dyDescent="0.15"/>
    <row r="304" s="2" customFormat="1" x14ac:dyDescent="0.15"/>
    <row r="305" s="2" customFormat="1" x14ac:dyDescent="0.15"/>
    <row r="306" s="2" customFormat="1" x14ac:dyDescent="0.15"/>
    <row r="307" s="2" customFormat="1" x14ac:dyDescent="0.15"/>
    <row r="308" s="2" customFormat="1" x14ac:dyDescent="0.15"/>
    <row r="309" s="2" customFormat="1" x14ac:dyDescent="0.15"/>
    <row r="310" s="2" customFormat="1" x14ac:dyDescent="0.15"/>
    <row r="311" s="2" customFormat="1" x14ac:dyDescent="0.15"/>
    <row r="312" s="2" customFormat="1" x14ac:dyDescent="0.15"/>
    <row r="313" s="2" customFormat="1" x14ac:dyDescent="0.15"/>
    <row r="314" s="2" customFormat="1" x14ac:dyDescent="0.15"/>
    <row r="315" s="2" customFormat="1" x14ac:dyDescent="0.15"/>
    <row r="316" s="2" customFormat="1" x14ac:dyDescent="0.15"/>
    <row r="317" s="2" customFormat="1" x14ac:dyDescent="0.15"/>
    <row r="318" s="2" customFormat="1" x14ac:dyDescent="0.15"/>
    <row r="319" s="2" customFormat="1" x14ac:dyDescent="0.15"/>
    <row r="320" s="2" customFormat="1" x14ac:dyDescent="0.15"/>
    <row r="321" s="2" customFormat="1" x14ac:dyDescent="0.15"/>
    <row r="322" s="2" customFormat="1" x14ac:dyDescent="0.15"/>
    <row r="323" s="2" customFormat="1" x14ac:dyDescent="0.15"/>
    <row r="324" s="2" customFormat="1" x14ac:dyDescent="0.15"/>
    <row r="325" s="2" customFormat="1" x14ac:dyDescent="0.15"/>
    <row r="326" s="2" customFormat="1" x14ac:dyDescent="0.15"/>
    <row r="327" s="2" customFormat="1" x14ac:dyDescent="0.15"/>
    <row r="328" s="2" customFormat="1" x14ac:dyDescent="0.15"/>
    <row r="329" s="2" customFormat="1" x14ac:dyDescent="0.15"/>
    <row r="330" s="2" customFormat="1" x14ac:dyDescent="0.15"/>
    <row r="331" s="2" customFormat="1" x14ac:dyDescent="0.15"/>
    <row r="332" s="2" customFormat="1" x14ac:dyDescent="0.15"/>
    <row r="333" s="2" customFormat="1" x14ac:dyDescent="0.15"/>
    <row r="334" s="2" customFormat="1" x14ac:dyDescent="0.15"/>
    <row r="335" s="2" customFormat="1" x14ac:dyDescent="0.15"/>
    <row r="336" s="2" customFormat="1" x14ac:dyDescent="0.15"/>
    <row r="337" s="2" customFormat="1" x14ac:dyDescent="0.15"/>
    <row r="338" s="2" customFormat="1" x14ac:dyDescent="0.15"/>
    <row r="339" s="2" customFormat="1" x14ac:dyDescent="0.15"/>
    <row r="340" s="2" customFormat="1" x14ac:dyDescent="0.15"/>
    <row r="341" s="2" customFormat="1" x14ac:dyDescent="0.15"/>
    <row r="342" s="2" customFormat="1" x14ac:dyDescent="0.15"/>
    <row r="343" s="2" customFormat="1" x14ac:dyDescent="0.15"/>
    <row r="344" s="2" customFormat="1" x14ac:dyDescent="0.15"/>
    <row r="345" s="2" customFormat="1" x14ac:dyDescent="0.15"/>
    <row r="346" s="2" customFormat="1" x14ac:dyDescent="0.15"/>
    <row r="347" s="2" customFormat="1" x14ac:dyDescent="0.15"/>
    <row r="348" s="2" customFormat="1" x14ac:dyDescent="0.15"/>
    <row r="349" s="2" customFormat="1" x14ac:dyDescent="0.15"/>
    <row r="350" s="2" customFormat="1" x14ac:dyDescent="0.15"/>
    <row r="351" s="2" customFormat="1" x14ac:dyDescent="0.15"/>
    <row r="352" s="2" customFormat="1" x14ac:dyDescent="0.15"/>
    <row r="353" s="2" customFormat="1" x14ac:dyDescent="0.15"/>
    <row r="354" s="2" customFormat="1" x14ac:dyDescent="0.15"/>
    <row r="355" s="2" customFormat="1" x14ac:dyDescent="0.15"/>
    <row r="356" s="2" customFormat="1" x14ac:dyDescent="0.15"/>
    <row r="357" s="2" customFormat="1" x14ac:dyDescent="0.15"/>
    <row r="358" s="2" customFormat="1" x14ac:dyDescent="0.15"/>
    <row r="359" s="2" customFormat="1" x14ac:dyDescent="0.15"/>
    <row r="360" s="2" customFormat="1" x14ac:dyDescent="0.15"/>
    <row r="361" s="2" customFormat="1" x14ac:dyDescent="0.15"/>
    <row r="362" s="2" customFormat="1" x14ac:dyDescent="0.15"/>
    <row r="363" s="2" customFormat="1" x14ac:dyDescent="0.15"/>
    <row r="364" s="2" customFormat="1" x14ac:dyDescent="0.15"/>
    <row r="365" s="2" customFormat="1" x14ac:dyDescent="0.15"/>
    <row r="366" s="2" customFormat="1" x14ac:dyDescent="0.15"/>
    <row r="367" s="2" customFormat="1" x14ac:dyDescent="0.15"/>
    <row r="368" s="2" customFormat="1" x14ac:dyDescent="0.15"/>
    <row r="369" s="2" customFormat="1" x14ac:dyDescent="0.15"/>
    <row r="370" s="2" customFormat="1" x14ac:dyDescent="0.15"/>
    <row r="371" s="2" customFormat="1" x14ac:dyDescent="0.15"/>
    <row r="372" s="2" customFormat="1" x14ac:dyDescent="0.15"/>
    <row r="373" s="2" customFormat="1" x14ac:dyDescent="0.15"/>
    <row r="374" s="2" customFormat="1" x14ac:dyDescent="0.15"/>
    <row r="375" s="2" customFormat="1" x14ac:dyDescent="0.15"/>
    <row r="376" s="2" customFormat="1" x14ac:dyDescent="0.15"/>
    <row r="377" s="2" customFormat="1" x14ac:dyDescent="0.15"/>
    <row r="378" s="2" customFormat="1" x14ac:dyDescent="0.15"/>
    <row r="379" s="2" customFormat="1" x14ac:dyDescent="0.15"/>
    <row r="380" s="2" customFormat="1" x14ac:dyDescent="0.15"/>
    <row r="381" s="2" customFormat="1" x14ac:dyDescent="0.15"/>
    <row r="382" s="2" customFormat="1" x14ac:dyDescent="0.15"/>
    <row r="383" s="2" customFormat="1" x14ac:dyDescent="0.15"/>
    <row r="384" s="2" customFormat="1" x14ac:dyDescent="0.15"/>
    <row r="385" s="2" customFormat="1" x14ac:dyDescent="0.15"/>
    <row r="386" s="2" customFormat="1" x14ac:dyDescent="0.15"/>
    <row r="387" s="2" customFormat="1" x14ac:dyDescent="0.15"/>
    <row r="388" s="2" customFormat="1" x14ac:dyDescent="0.15"/>
    <row r="389" s="2" customFormat="1" x14ac:dyDescent="0.15"/>
    <row r="390" s="2" customFormat="1" x14ac:dyDescent="0.15"/>
    <row r="391" s="2" customFormat="1" x14ac:dyDescent="0.15"/>
    <row r="392" s="2" customFormat="1" x14ac:dyDescent="0.15"/>
    <row r="393" s="2" customFormat="1" x14ac:dyDescent="0.15"/>
    <row r="394" s="2" customFormat="1" x14ac:dyDescent="0.15"/>
    <row r="395" s="2" customFormat="1" x14ac:dyDescent="0.15"/>
    <row r="396" s="2" customFormat="1" x14ac:dyDescent="0.15"/>
    <row r="397" s="2" customFormat="1" x14ac:dyDescent="0.15"/>
    <row r="398" s="2" customFormat="1" x14ac:dyDescent="0.15"/>
    <row r="399" s="2" customFormat="1" x14ac:dyDescent="0.15"/>
    <row r="400" s="2" customFormat="1" x14ac:dyDescent="0.15"/>
    <row r="401" s="2" customFormat="1" x14ac:dyDescent="0.15"/>
    <row r="402" s="2" customFormat="1" x14ac:dyDescent="0.15"/>
    <row r="403" s="2" customFormat="1" x14ac:dyDescent="0.15"/>
    <row r="404" s="2" customFormat="1" x14ac:dyDescent="0.15"/>
    <row r="405" s="2" customFormat="1" x14ac:dyDescent="0.15"/>
    <row r="406" s="2" customFormat="1" x14ac:dyDescent="0.15"/>
    <row r="407" s="2" customFormat="1" x14ac:dyDescent="0.15"/>
    <row r="408" s="2" customFormat="1" x14ac:dyDescent="0.15"/>
    <row r="409" s="2" customFormat="1" x14ac:dyDescent="0.15"/>
    <row r="410" s="2" customFormat="1" x14ac:dyDescent="0.15"/>
    <row r="411" s="2" customFormat="1" x14ac:dyDescent="0.15"/>
    <row r="412" s="2" customFormat="1" x14ac:dyDescent="0.15"/>
    <row r="413" s="2" customFormat="1" x14ac:dyDescent="0.15"/>
    <row r="414" s="2" customFormat="1" x14ac:dyDescent="0.15"/>
    <row r="415" s="2" customFormat="1" x14ac:dyDescent="0.15"/>
    <row r="416" s="2" customFormat="1" x14ac:dyDescent="0.15"/>
    <row r="417" s="2" customFormat="1" x14ac:dyDescent="0.15"/>
    <row r="418" s="2" customFormat="1" x14ac:dyDescent="0.15"/>
    <row r="419" s="2" customFormat="1" x14ac:dyDescent="0.15"/>
    <row r="420" s="2" customFormat="1" x14ac:dyDescent="0.15"/>
    <row r="421" s="2" customFormat="1" x14ac:dyDescent="0.15"/>
    <row r="422" s="2" customFormat="1" x14ac:dyDescent="0.15"/>
    <row r="423" s="2" customFormat="1" x14ac:dyDescent="0.15"/>
    <row r="424" s="2" customFormat="1" x14ac:dyDescent="0.15"/>
    <row r="425" s="2" customFormat="1" x14ac:dyDescent="0.15"/>
    <row r="426" s="2" customFormat="1" x14ac:dyDescent="0.15"/>
    <row r="427" s="2" customFormat="1" x14ac:dyDescent="0.15"/>
    <row r="428" s="2" customFormat="1" x14ac:dyDescent="0.15"/>
    <row r="429" s="2" customFormat="1" x14ac:dyDescent="0.15"/>
    <row r="430" s="2" customFormat="1" x14ac:dyDescent="0.15"/>
    <row r="431" s="2" customFormat="1" x14ac:dyDescent="0.15"/>
    <row r="432" s="2" customFormat="1" x14ac:dyDescent="0.15"/>
    <row r="433" s="2" customFormat="1" x14ac:dyDescent="0.15"/>
    <row r="434" s="2" customFormat="1" x14ac:dyDescent="0.15"/>
    <row r="435" s="2" customFormat="1" x14ac:dyDescent="0.15"/>
    <row r="436" s="2" customFormat="1" x14ac:dyDescent="0.15"/>
    <row r="437" s="2" customFormat="1" x14ac:dyDescent="0.15"/>
    <row r="438" s="2" customFormat="1" x14ac:dyDescent="0.15"/>
    <row r="439" s="2" customFormat="1" x14ac:dyDescent="0.15"/>
    <row r="440" s="2" customFormat="1" x14ac:dyDescent="0.15"/>
    <row r="441" s="2" customFormat="1" x14ac:dyDescent="0.15"/>
    <row r="442" s="2" customFormat="1" x14ac:dyDescent="0.15"/>
    <row r="443" s="2" customFormat="1" x14ac:dyDescent="0.15"/>
    <row r="444" s="2" customFormat="1" x14ac:dyDescent="0.15"/>
    <row r="445" s="2" customFormat="1" x14ac:dyDescent="0.15"/>
    <row r="446" s="2" customFormat="1" x14ac:dyDescent="0.15"/>
    <row r="447" s="2" customFormat="1" x14ac:dyDescent="0.15"/>
    <row r="448" s="2" customFormat="1" x14ac:dyDescent="0.15"/>
    <row r="449" s="2" customFormat="1" x14ac:dyDescent="0.15"/>
    <row r="450" s="2" customFormat="1" x14ac:dyDescent="0.15"/>
    <row r="451" s="2" customFormat="1" x14ac:dyDescent="0.15"/>
    <row r="452" s="2" customFormat="1" x14ac:dyDescent="0.15"/>
    <row r="453" s="2" customFormat="1" x14ac:dyDescent="0.15"/>
    <row r="454" s="2" customFormat="1" x14ac:dyDescent="0.15"/>
    <row r="455" s="2" customFormat="1" x14ac:dyDescent="0.15"/>
    <row r="456" s="2" customFormat="1" x14ac:dyDescent="0.15"/>
    <row r="457" s="2" customFormat="1" x14ac:dyDescent="0.15"/>
    <row r="458" s="2" customFormat="1" x14ac:dyDescent="0.15"/>
    <row r="459" s="2" customFormat="1" x14ac:dyDescent="0.15"/>
    <row r="460" s="2" customFormat="1" x14ac:dyDescent="0.15"/>
    <row r="461" s="2" customFormat="1" x14ac:dyDescent="0.15"/>
    <row r="462" s="2" customFormat="1" x14ac:dyDescent="0.15"/>
    <row r="463" s="2" customFormat="1" x14ac:dyDescent="0.15"/>
    <row r="464" s="2" customFormat="1" x14ac:dyDescent="0.15"/>
    <row r="465" s="2" customFormat="1" x14ac:dyDescent="0.15"/>
    <row r="466" s="2" customFormat="1" x14ac:dyDescent="0.15"/>
    <row r="467" s="2" customFormat="1" x14ac:dyDescent="0.15"/>
    <row r="468" s="2" customFormat="1" x14ac:dyDescent="0.15"/>
    <row r="469" s="2" customFormat="1" x14ac:dyDescent="0.15"/>
    <row r="470" s="2" customFormat="1" x14ac:dyDescent="0.15"/>
    <row r="471" s="2" customFormat="1" x14ac:dyDescent="0.15"/>
    <row r="472" s="2" customFormat="1" x14ac:dyDescent="0.15"/>
    <row r="473" s="2" customFormat="1" x14ac:dyDescent="0.15"/>
    <row r="474" s="2" customFormat="1" x14ac:dyDescent="0.15"/>
    <row r="475" s="2" customFormat="1" x14ac:dyDescent="0.15"/>
    <row r="476" s="2" customFormat="1" x14ac:dyDescent="0.15"/>
    <row r="477" s="2" customFormat="1" x14ac:dyDescent="0.15"/>
    <row r="478" s="2" customFormat="1" x14ac:dyDescent="0.15"/>
    <row r="479" s="2" customFormat="1" x14ac:dyDescent="0.15"/>
    <row r="480" s="2" customFormat="1" x14ac:dyDescent="0.15"/>
    <row r="481" s="2" customFormat="1" x14ac:dyDescent="0.15"/>
    <row r="482" s="2" customFormat="1" x14ac:dyDescent="0.15"/>
    <row r="483" s="2" customFormat="1" x14ac:dyDescent="0.15"/>
    <row r="484" s="2" customFormat="1" x14ac:dyDescent="0.15"/>
    <row r="485" s="2" customFormat="1" x14ac:dyDescent="0.15"/>
    <row r="486" s="2" customFormat="1" x14ac:dyDescent="0.15"/>
    <row r="487" s="2" customFormat="1" x14ac:dyDescent="0.15"/>
    <row r="488" s="2" customFormat="1" x14ac:dyDescent="0.15"/>
    <row r="489" s="2" customFormat="1" x14ac:dyDescent="0.15"/>
    <row r="490" s="2" customFormat="1" x14ac:dyDescent="0.15"/>
    <row r="491" s="2" customFormat="1" x14ac:dyDescent="0.15"/>
    <row r="492" s="2" customFormat="1" x14ac:dyDescent="0.15"/>
    <row r="493" s="2" customFormat="1" x14ac:dyDescent="0.15"/>
    <row r="494" s="2" customFormat="1" x14ac:dyDescent="0.15"/>
    <row r="495" s="2" customFormat="1" x14ac:dyDescent="0.15"/>
    <row r="496" s="2" customFormat="1" x14ac:dyDescent="0.15"/>
    <row r="497" s="2" customFormat="1" x14ac:dyDescent="0.15"/>
    <row r="498" s="2" customFormat="1" x14ac:dyDescent="0.15"/>
    <row r="499" s="2" customFormat="1" x14ac:dyDescent="0.15"/>
    <row r="500" s="2" customFormat="1" x14ac:dyDescent="0.15"/>
    <row r="501" s="2" customFormat="1" x14ac:dyDescent="0.15"/>
    <row r="502" s="2" customFormat="1" x14ac:dyDescent="0.15"/>
    <row r="503" s="2" customFormat="1" x14ac:dyDescent="0.15"/>
    <row r="504" s="2" customFormat="1" x14ac:dyDescent="0.15"/>
    <row r="505" s="2" customFormat="1" x14ac:dyDescent="0.15"/>
    <row r="506" s="2" customFormat="1" x14ac:dyDescent="0.15"/>
    <row r="507" s="2" customFormat="1" x14ac:dyDescent="0.15"/>
    <row r="508" s="2" customFormat="1" x14ac:dyDescent="0.15"/>
    <row r="509" s="2" customFormat="1" x14ac:dyDescent="0.15"/>
    <row r="510" s="2" customFormat="1" x14ac:dyDescent="0.15"/>
    <row r="511" s="2" customFormat="1" x14ac:dyDescent="0.15"/>
    <row r="512" s="2" customFormat="1" x14ac:dyDescent="0.15"/>
    <row r="513" s="2" customFormat="1" x14ac:dyDescent="0.15"/>
    <row r="514" s="2" customFormat="1" x14ac:dyDescent="0.15"/>
    <row r="515" s="2" customFormat="1" x14ac:dyDescent="0.15"/>
    <row r="516" s="2" customFormat="1" x14ac:dyDescent="0.15"/>
    <row r="517" s="2" customFormat="1" x14ac:dyDescent="0.15"/>
    <row r="518" s="2" customFormat="1" x14ac:dyDescent="0.15"/>
    <row r="519" s="2" customFormat="1" x14ac:dyDescent="0.15"/>
    <row r="520" s="2" customFormat="1" x14ac:dyDescent="0.15"/>
    <row r="521" s="2" customFormat="1" x14ac:dyDescent="0.15"/>
    <row r="522" s="2" customFormat="1" x14ac:dyDescent="0.15"/>
    <row r="523" s="2" customFormat="1" x14ac:dyDescent="0.15"/>
    <row r="524" s="2" customFormat="1" x14ac:dyDescent="0.15"/>
    <row r="525" s="2" customFormat="1" x14ac:dyDescent="0.15"/>
    <row r="526" s="2" customFormat="1" x14ac:dyDescent="0.15"/>
    <row r="527" s="2" customFormat="1" x14ac:dyDescent="0.15"/>
    <row r="528" s="2" customFormat="1" x14ac:dyDescent="0.15"/>
    <row r="529" s="2" customFormat="1" x14ac:dyDescent="0.15"/>
    <row r="530" s="2" customFormat="1" x14ac:dyDescent="0.15"/>
    <row r="531" s="2" customFormat="1" x14ac:dyDescent="0.15"/>
    <row r="532" s="2" customFormat="1" x14ac:dyDescent="0.15"/>
    <row r="533" s="2" customFormat="1" x14ac:dyDescent="0.15"/>
    <row r="534" s="2" customFormat="1" x14ac:dyDescent="0.15"/>
    <row r="535" s="2" customFormat="1" x14ac:dyDescent="0.15"/>
    <row r="536" s="2" customFormat="1" x14ac:dyDescent="0.15"/>
    <row r="537" s="2" customFormat="1" x14ac:dyDescent="0.15"/>
    <row r="538" s="2" customFormat="1" x14ac:dyDescent="0.15"/>
    <row r="539" s="2" customFormat="1" x14ac:dyDescent="0.15"/>
    <row r="540" s="2" customFormat="1" x14ac:dyDescent="0.15"/>
    <row r="541" s="2" customFormat="1" x14ac:dyDescent="0.15"/>
    <row r="542" s="2" customFormat="1" x14ac:dyDescent="0.15"/>
    <row r="543" s="2" customFormat="1" x14ac:dyDescent="0.15"/>
    <row r="544" s="2" customFormat="1" x14ac:dyDescent="0.15"/>
    <row r="545" s="2" customFormat="1" x14ac:dyDescent="0.15"/>
    <row r="546" s="2" customFormat="1" x14ac:dyDescent="0.15"/>
    <row r="547" s="2" customFormat="1" x14ac:dyDescent="0.15"/>
    <row r="548" s="2" customFormat="1" x14ac:dyDescent="0.15"/>
    <row r="549" s="2" customFormat="1" x14ac:dyDescent="0.15"/>
    <row r="550" s="2" customFormat="1" x14ac:dyDescent="0.15"/>
    <row r="551" s="2" customFormat="1" x14ac:dyDescent="0.15"/>
    <row r="552" s="2" customFormat="1" x14ac:dyDescent="0.15"/>
    <row r="553" s="2" customFormat="1" x14ac:dyDescent="0.15"/>
    <row r="554" s="2" customFormat="1" x14ac:dyDescent="0.15"/>
    <row r="555" s="2" customFormat="1" x14ac:dyDescent="0.15"/>
    <row r="556" s="2" customFormat="1" x14ac:dyDescent="0.15"/>
    <row r="557" s="2" customFormat="1" x14ac:dyDescent="0.15"/>
    <row r="558" s="2" customFormat="1" x14ac:dyDescent="0.15"/>
    <row r="559" s="2" customFormat="1" x14ac:dyDescent="0.15"/>
    <row r="560" s="2" customFormat="1" x14ac:dyDescent="0.15"/>
    <row r="561" s="2" customFormat="1" x14ac:dyDescent="0.15"/>
    <row r="562" s="2" customFormat="1" x14ac:dyDescent="0.15"/>
    <row r="563" s="2" customFormat="1" x14ac:dyDescent="0.15"/>
    <row r="564" s="2" customFormat="1" x14ac:dyDescent="0.15"/>
    <row r="565" s="2" customFormat="1" x14ac:dyDescent="0.15"/>
    <row r="566" s="2" customFormat="1" x14ac:dyDescent="0.15"/>
    <row r="567" s="2" customFormat="1" x14ac:dyDescent="0.15"/>
    <row r="568" s="2" customFormat="1" x14ac:dyDescent="0.15"/>
    <row r="569" s="2" customFormat="1" x14ac:dyDescent="0.15"/>
    <row r="570" s="2" customFormat="1" x14ac:dyDescent="0.15"/>
    <row r="571" s="2" customFormat="1" x14ac:dyDescent="0.15"/>
    <row r="572" s="2" customFormat="1" x14ac:dyDescent="0.15"/>
    <row r="573" s="2" customFormat="1" x14ac:dyDescent="0.15"/>
    <row r="574" s="2" customFormat="1" x14ac:dyDescent="0.15"/>
    <row r="575" s="2" customFormat="1" x14ac:dyDescent="0.15"/>
    <row r="576" s="2" customFormat="1" x14ac:dyDescent="0.15"/>
    <row r="577" s="2" customFormat="1" x14ac:dyDescent="0.15"/>
    <row r="578" s="2" customFormat="1" x14ac:dyDescent="0.15"/>
    <row r="579" s="2" customFormat="1" x14ac:dyDescent="0.15"/>
    <row r="580" s="2" customFormat="1" x14ac:dyDescent="0.15"/>
    <row r="581" s="2" customFormat="1" x14ac:dyDescent="0.15"/>
    <row r="582" s="2" customFormat="1" x14ac:dyDescent="0.15"/>
    <row r="583" s="2" customFormat="1" x14ac:dyDescent="0.15"/>
    <row r="584" s="2" customFormat="1" x14ac:dyDescent="0.15"/>
    <row r="585" s="2" customFormat="1" x14ac:dyDescent="0.15"/>
    <row r="586" s="2" customFormat="1" x14ac:dyDescent="0.15"/>
    <row r="587" s="2" customFormat="1" x14ac:dyDescent="0.15"/>
    <row r="588" s="2" customFormat="1" x14ac:dyDescent="0.15"/>
    <row r="589" s="2" customFormat="1" x14ac:dyDescent="0.15"/>
    <row r="590" s="2" customFormat="1" x14ac:dyDescent="0.15"/>
    <row r="591" s="2" customFormat="1" x14ac:dyDescent="0.15"/>
    <row r="592" s="2" customFormat="1" x14ac:dyDescent="0.15"/>
    <row r="593" s="2" customFormat="1" x14ac:dyDescent="0.15"/>
    <row r="594" s="2" customFormat="1" x14ac:dyDescent="0.15"/>
    <row r="595" s="2" customFormat="1" x14ac:dyDescent="0.15"/>
    <row r="596" s="2" customFormat="1" x14ac:dyDescent="0.15"/>
    <row r="597" s="2" customFormat="1" x14ac:dyDescent="0.15"/>
    <row r="598" s="2" customFormat="1" x14ac:dyDescent="0.15"/>
    <row r="599" s="2" customFormat="1" x14ac:dyDescent="0.15"/>
    <row r="600" s="2" customFormat="1" x14ac:dyDescent="0.15"/>
    <row r="601" s="2" customFormat="1" x14ac:dyDescent="0.15"/>
    <row r="602" s="2" customFormat="1" x14ac:dyDescent="0.15"/>
    <row r="603" s="2" customFormat="1" x14ac:dyDescent="0.15"/>
    <row r="604" s="2" customFormat="1" x14ac:dyDescent="0.15"/>
    <row r="605" s="2" customFormat="1" x14ac:dyDescent="0.15"/>
    <row r="606" s="2" customFormat="1" x14ac:dyDescent="0.15"/>
    <row r="607" s="2" customFormat="1" x14ac:dyDescent="0.15"/>
    <row r="608" s="2" customFormat="1" x14ac:dyDescent="0.15"/>
    <row r="609" s="2" customFormat="1" x14ac:dyDescent="0.15"/>
    <row r="610" s="2" customFormat="1" x14ac:dyDescent="0.15"/>
    <row r="611" s="2" customFormat="1" x14ac:dyDescent="0.15"/>
    <row r="612" s="2" customFormat="1" x14ac:dyDescent="0.15"/>
    <row r="613" s="2" customFormat="1" x14ac:dyDescent="0.15"/>
    <row r="614" s="2" customFormat="1" x14ac:dyDescent="0.15"/>
    <row r="615" s="2" customFormat="1" x14ac:dyDescent="0.15"/>
    <row r="616" s="2" customFormat="1" x14ac:dyDescent="0.15"/>
    <row r="617" s="2" customFormat="1" x14ac:dyDescent="0.15"/>
    <row r="618" s="2" customFormat="1" x14ac:dyDescent="0.15"/>
    <row r="619" s="2" customFormat="1" x14ac:dyDescent="0.15"/>
    <row r="620" s="2" customFormat="1" x14ac:dyDescent="0.15"/>
    <row r="621" s="2" customFormat="1" x14ac:dyDescent="0.15"/>
    <row r="622" s="2" customFormat="1" x14ac:dyDescent="0.15"/>
    <row r="623" s="2" customFormat="1" x14ac:dyDescent="0.15"/>
    <row r="624" s="2" customFormat="1" x14ac:dyDescent="0.15"/>
    <row r="625" s="2" customFormat="1" x14ac:dyDescent="0.15"/>
    <row r="626" s="2" customFormat="1" x14ac:dyDescent="0.15"/>
    <row r="627" s="2" customFormat="1" x14ac:dyDescent="0.15"/>
    <row r="628" s="2" customFormat="1" x14ac:dyDescent="0.15"/>
    <row r="629" s="2" customFormat="1" x14ac:dyDescent="0.15"/>
    <row r="630" s="2" customFormat="1" x14ac:dyDescent="0.15"/>
    <row r="631" s="2" customFormat="1" x14ac:dyDescent="0.15"/>
    <row r="632" s="2" customFormat="1" x14ac:dyDescent="0.15"/>
    <row r="633" s="2" customFormat="1" x14ac:dyDescent="0.15"/>
    <row r="634" s="2" customFormat="1" x14ac:dyDescent="0.15"/>
    <row r="635" s="2" customFormat="1" x14ac:dyDescent="0.15"/>
    <row r="636" s="2" customFormat="1" x14ac:dyDescent="0.15"/>
    <row r="637" s="2" customFormat="1" x14ac:dyDescent="0.15"/>
    <row r="638" s="2" customFormat="1" x14ac:dyDescent="0.15"/>
    <row r="639" s="2" customFormat="1" x14ac:dyDescent="0.15"/>
    <row r="640" s="2" customFormat="1" x14ac:dyDescent="0.15"/>
    <row r="641" s="2" customFormat="1" x14ac:dyDescent="0.15"/>
    <row r="642" s="2" customFormat="1" x14ac:dyDescent="0.15"/>
    <row r="643" s="2" customFormat="1" x14ac:dyDescent="0.15"/>
    <row r="644" s="2" customFormat="1" x14ac:dyDescent="0.15"/>
    <row r="645" s="2" customFormat="1" x14ac:dyDescent="0.15"/>
    <row r="646" s="2" customFormat="1" x14ac:dyDescent="0.15"/>
    <row r="647" s="2" customFormat="1" x14ac:dyDescent="0.15"/>
    <row r="648" s="2" customFormat="1" x14ac:dyDescent="0.15"/>
    <row r="649" s="2" customFormat="1" x14ac:dyDescent="0.15"/>
    <row r="650" s="2" customFormat="1" x14ac:dyDescent="0.15"/>
    <row r="651" s="2" customFormat="1" x14ac:dyDescent="0.15"/>
    <row r="652" s="2" customFormat="1" x14ac:dyDescent="0.15"/>
    <row r="653" s="2" customFormat="1" x14ac:dyDescent="0.15"/>
    <row r="654" s="2" customFormat="1" x14ac:dyDescent="0.15"/>
    <row r="655" s="2" customFormat="1" x14ac:dyDescent="0.15"/>
    <row r="656" s="2" customFormat="1" x14ac:dyDescent="0.15"/>
    <row r="657" s="2" customFormat="1" x14ac:dyDescent="0.15"/>
    <row r="658" s="2" customFormat="1" x14ac:dyDescent="0.15"/>
    <row r="659" s="2" customFormat="1" x14ac:dyDescent="0.15"/>
    <row r="660" s="2" customFormat="1" x14ac:dyDescent="0.15"/>
    <row r="661" s="2" customFormat="1" x14ac:dyDescent="0.15"/>
    <row r="662" s="2" customFormat="1" x14ac:dyDescent="0.15"/>
    <row r="663" s="2" customFormat="1" x14ac:dyDescent="0.15"/>
    <row r="664" s="2" customFormat="1" x14ac:dyDescent="0.15"/>
    <row r="665" s="2" customFormat="1" x14ac:dyDescent="0.15"/>
    <row r="666" s="2" customFormat="1" x14ac:dyDescent="0.15"/>
    <row r="667" s="2" customFormat="1" x14ac:dyDescent="0.15"/>
    <row r="668" s="2" customFormat="1" x14ac:dyDescent="0.15"/>
    <row r="669" s="2" customFormat="1" x14ac:dyDescent="0.15"/>
    <row r="670" s="2" customFormat="1" x14ac:dyDescent="0.15"/>
    <row r="671" s="2" customFormat="1" x14ac:dyDescent="0.15"/>
    <row r="672" s="2" customFormat="1" x14ac:dyDescent="0.15"/>
    <row r="673" s="2" customFormat="1" x14ac:dyDescent="0.15"/>
    <row r="674" s="2" customFormat="1" x14ac:dyDescent="0.15"/>
    <row r="675" s="2" customFormat="1" x14ac:dyDescent="0.15"/>
    <row r="676" s="2" customFormat="1" x14ac:dyDescent="0.15"/>
    <row r="677" s="2" customFormat="1" x14ac:dyDescent="0.15"/>
    <row r="678" s="2" customFormat="1" x14ac:dyDescent="0.15"/>
    <row r="679" s="2" customFormat="1" x14ac:dyDescent="0.15"/>
    <row r="680" s="2" customFormat="1" x14ac:dyDescent="0.15"/>
    <row r="681" s="2" customFormat="1" x14ac:dyDescent="0.15"/>
    <row r="682" s="2" customFormat="1" x14ac:dyDescent="0.15"/>
    <row r="683" s="2" customFormat="1" x14ac:dyDescent="0.15"/>
    <row r="684" s="2" customFormat="1" x14ac:dyDescent="0.15"/>
    <row r="685" s="2" customFormat="1" x14ac:dyDescent="0.15"/>
    <row r="686" s="2" customFormat="1" x14ac:dyDescent="0.15"/>
    <row r="687" s="2" customFormat="1" x14ac:dyDescent="0.15"/>
    <row r="688" s="2" customFormat="1" x14ac:dyDescent="0.15"/>
    <row r="689" s="2" customFormat="1" x14ac:dyDescent="0.15"/>
    <row r="690" s="2" customFormat="1" x14ac:dyDescent="0.15"/>
    <row r="691" s="2" customFormat="1" x14ac:dyDescent="0.15"/>
    <row r="692" s="2" customFormat="1" x14ac:dyDescent="0.15"/>
    <row r="693" s="2" customFormat="1" x14ac:dyDescent="0.15"/>
    <row r="694" s="2" customFormat="1" x14ac:dyDescent="0.15"/>
    <row r="695" s="2" customFormat="1" x14ac:dyDescent="0.15"/>
    <row r="696" s="2" customFormat="1" x14ac:dyDescent="0.15"/>
    <row r="697" s="2" customFormat="1" x14ac:dyDescent="0.15"/>
    <row r="698" s="2" customFormat="1" x14ac:dyDescent="0.15"/>
    <row r="699" s="2" customFormat="1" x14ac:dyDescent="0.15"/>
    <row r="700" s="2" customFormat="1" x14ac:dyDescent="0.15"/>
    <row r="701" s="2" customFormat="1" x14ac:dyDescent="0.15"/>
    <row r="702" s="2" customFormat="1" x14ac:dyDescent="0.15"/>
    <row r="703" s="2" customFormat="1" x14ac:dyDescent="0.15"/>
    <row r="704" s="2" customFormat="1" x14ac:dyDescent="0.15"/>
    <row r="705" s="2" customFormat="1" x14ac:dyDescent="0.15"/>
    <row r="706" s="2" customFormat="1" x14ac:dyDescent="0.15"/>
    <row r="707" s="2" customFormat="1" x14ac:dyDescent="0.15"/>
    <row r="708" s="2" customFormat="1" x14ac:dyDescent="0.15"/>
    <row r="709" s="2" customFormat="1" x14ac:dyDescent="0.15"/>
    <row r="710" s="2" customFormat="1" x14ac:dyDescent="0.15"/>
    <row r="711" s="2" customFormat="1" x14ac:dyDescent="0.15"/>
    <row r="712" s="2" customFormat="1" x14ac:dyDescent="0.15"/>
    <row r="713" s="2" customFormat="1" x14ac:dyDescent="0.15"/>
    <row r="714" s="2" customFormat="1" x14ac:dyDescent="0.15"/>
    <row r="715" s="2" customFormat="1" x14ac:dyDescent="0.15"/>
    <row r="716" s="2" customFormat="1" x14ac:dyDescent="0.15"/>
    <row r="717" s="2" customFormat="1" x14ac:dyDescent="0.15"/>
    <row r="718" s="2" customFormat="1" x14ac:dyDescent="0.15"/>
    <row r="719" s="2" customFormat="1" x14ac:dyDescent="0.15"/>
    <row r="720" s="2" customFormat="1" x14ac:dyDescent="0.15"/>
    <row r="721" s="2" customFormat="1" x14ac:dyDescent="0.15"/>
    <row r="722" s="2" customFormat="1" x14ac:dyDescent="0.15"/>
    <row r="723" s="2" customFormat="1" x14ac:dyDescent="0.15"/>
    <row r="724" s="2" customFormat="1" x14ac:dyDescent="0.15"/>
    <row r="725" s="2" customFormat="1" x14ac:dyDescent="0.15"/>
    <row r="726" s="2" customFormat="1" x14ac:dyDescent="0.15"/>
    <row r="727" s="2" customFormat="1" x14ac:dyDescent="0.15"/>
    <row r="728" s="2" customFormat="1" x14ac:dyDescent="0.15"/>
    <row r="729" s="2" customFormat="1" x14ac:dyDescent="0.15"/>
    <row r="730" s="2" customFormat="1" x14ac:dyDescent="0.15"/>
    <row r="731" s="2" customFormat="1" x14ac:dyDescent="0.15"/>
    <row r="732" s="2" customFormat="1" x14ac:dyDescent="0.15"/>
    <row r="733" s="2" customFormat="1" x14ac:dyDescent="0.15"/>
    <row r="734" s="2" customFormat="1" x14ac:dyDescent="0.15"/>
    <row r="735" s="2" customFormat="1" x14ac:dyDescent="0.15"/>
    <row r="736" s="2" customFormat="1" x14ac:dyDescent="0.15"/>
    <row r="737" s="2" customFormat="1" x14ac:dyDescent="0.15"/>
    <row r="738" s="2" customFormat="1" x14ac:dyDescent="0.15"/>
  </sheetData>
  <mergeCells count="4">
    <mergeCell ref="A2:O2"/>
    <mergeCell ref="B4:G4"/>
    <mergeCell ref="H4:L4"/>
    <mergeCell ref="A1:O1"/>
  </mergeCells>
  <printOptions horizontalCentered="1"/>
  <pageMargins left="0" right="0" top="0.5" bottom="0.5" header="0.3" footer="0.3"/>
  <pageSetup paperSize="5" firstPageNumber="6" orientation="landscape" useFirstPageNumber="1" r:id="rId1"/>
  <headerFooter>
    <oddFooter>&amp;C&amp;"Arial,Regular"&amp;P</oddFooter>
  </headerFooter>
  <rowBreaks count="2" manualBreakCount="2">
    <brk id="45" max="14" man="1"/>
    <brk id="84" max="1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1139CC-EE36-4C33-83A8-A1F93F8E59B9}">
  <dimension ref="A1:AO843"/>
  <sheetViews>
    <sheetView showGridLines="0" tabSelected="1" zoomScaleNormal="100" workbookViewId="0">
      <pane ySplit="6" topLeftCell="A176" activePane="bottomLeft" state="frozen"/>
      <selection pane="bottomLeft" activeCell="A3" sqref="A3"/>
    </sheetView>
  </sheetViews>
  <sheetFormatPr defaultRowHeight="12" x14ac:dyDescent="0.15"/>
  <cols>
    <col min="1" max="1" width="7.75" customWidth="1"/>
    <col min="2" max="3" width="8.625" customWidth="1"/>
    <col min="4" max="4" width="9.75" customWidth="1"/>
    <col min="5" max="5" width="8.875" customWidth="1"/>
    <col min="6" max="6" width="9.375" customWidth="1"/>
    <col min="7" max="7" width="8.375" customWidth="1"/>
    <col min="8" max="8" width="8.25" customWidth="1"/>
    <col min="9" max="9" width="8.125" customWidth="1"/>
    <col min="10" max="11" width="8.625" customWidth="1"/>
    <col min="12" max="13" width="9.875" bestFit="1" customWidth="1"/>
    <col min="14" max="14" width="9.25" customWidth="1"/>
    <col min="15" max="15" width="11.25" customWidth="1"/>
    <col min="16" max="16" width="10.875" bestFit="1" customWidth="1"/>
  </cols>
  <sheetData>
    <row r="1" spans="1:41" s="32" customFormat="1" ht="15.75" customHeight="1" x14ac:dyDescent="0.25">
      <c r="A1" s="98" t="s">
        <v>78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</row>
    <row r="2" spans="1:41" s="32" customFormat="1" ht="15.75" x14ac:dyDescent="0.25">
      <c r="A2" s="66"/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</row>
    <row r="3" spans="1:41" s="32" customFormat="1" ht="15.75" x14ac:dyDescent="0.25">
      <c r="A3" s="66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</row>
    <row r="4" spans="1:41" s="2" customFormat="1" ht="16.5" customHeight="1" x14ac:dyDescent="0.25">
      <c r="A4" s="58"/>
      <c r="B4" s="99" t="s">
        <v>35</v>
      </c>
      <c r="C4" s="99"/>
      <c r="D4" s="99"/>
      <c r="E4" s="99"/>
      <c r="F4" s="99"/>
      <c r="G4" s="99"/>
      <c r="H4" s="56"/>
      <c r="I4" s="77"/>
      <c r="J4" s="100" t="s">
        <v>36</v>
      </c>
      <c r="K4" s="100"/>
      <c r="L4" s="100"/>
      <c r="M4" s="100"/>
      <c r="N4" s="57"/>
      <c r="O4" s="76"/>
      <c r="P4" s="58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</row>
    <row r="5" spans="1:41" s="2" customFormat="1" ht="16.5" customHeight="1" x14ac:dyDescent="0.2">
      <c r="A5" s="60" t="s">
        <v>3</v>
      </c>
      <c r="B5" s="59"/>
      <c r="C5" s="59"/>
      <c r="D5" s="59"/>
      <c r="E5" s="59"/>
      <c r="F5" s="59"/>
      <c r="G5" s="59"/>
      <c r="H5" s="59"/>
      <c r="I5" s="78"/>
      <c r="J5" s="79"/>
      <c r="K5" s="59"/>
      <c r="L5" s="59"/>
      <c r="M5" s="79"/>
      <c r="N5" s="80"/>
      <c r="O5" s="60" t="s">
        <v>32</v>
      </c>
      <c r="P5" s="60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</row>
    <row r="6" spans="1:41" s="2" customFormat="1" ht="12.75" customHeight="1" x14ac:dyDescent="0.2">
      <c r="A6" s="61" t="s">
        <v>4</v>
      </c>
      <c r="B6" s="62" t="s">
        <v>5</v>
      </c>
      <c r="C6" s="62" t="s">
        <v>37</v>
      </c>
      <c r="D6" s="62" t="s">
        <v>38</v>
      </c>
      <c r="E6" s="61" t="s">
        <v>39</v>
      </c>
      <c r="F6" s="61" t="s">
        <v>40</v>
      </c>
      <c r="G6" s="62" t="s">
        <v>46</v>
      </c>
      <c r="H6" s="62" t="s">
        <v>81</v>
      </c>
      <c r="I6" s="62" t="s">
        <v>41</v>
      </c>
      <c r="J6" s="62" t="s">
        <v>42</v>
      </c>
      <c r="K6" s="61" t="s">
        <v>82</v>
      </c>
      <c r="L6" s="62" t="s">
        <v>83</v>
      </c>
      <c r="M6" s="62" t="s">
        <v>80</v>
      </c>
      <c r="N6" s="81" t="s">
        <v>41</v>
      </c>
      <c r="O6" s="62" t="s">
        <v>13</v>
      </c>
      <c r="P6" s="62" t="s">
        <v>45</v>
      </c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</row>
    <row r="7" spans="1:41" s="2" customFormat="1" ht="12.75" x14ac:dyDescent="0.2">
      <c r="A7" s="63">
        <v>2009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64"/>
      <c r="P7" s="5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</row>
    <row r="8" spans="1:41" s="2" customFormat="1" ht="12.75" x14ac:dyDescent="0.2">
      <c r="A8" s="19" t="s">
        <v>57</v>
      </c>
      <c r="B8" s="19">
        <v>17.5</v>
      </c>
      <c r="C8" s="19">
        <v>36</v>
      </c>
      <c r="D8" s="19">
        <v>204.5</v>
      </c>
      <c r="E8" s="19">
        <v>187.7</v>
      </c>
      <c r="F8" s="19">
        <v>13.3</v>
      </c>
      <c r="G8" s="19">
        <v>0</v>
      </c>
      <c r="H8" s="19">
        <v>0</v>
      </c>
      <c r="I8" s="19">
        <v>1</v>
      </c>
      <c r="J8" s="23">
        <v>3</v>
      </c>
      <c r="K8" s="19">
        <v>24.1</v>
      </c>
      <c r="L8" s="19">
        <v>258.7</v>
      </c>
      <c r="M8" s="19">
        <v>41.19</v>
      </c>
      <c r="N8" s="19">
        <v>11.510000000000005</v>
      </c>
      <c r="O8" s="19">
        <v>1140.5999999999999</v>
      </c>
      <c r="P8" s="68">
        <f>SUM(B8:O8)</f>
        <v>1939.1</v>
      </c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</row>
    <row r="9" spans="1:41" s="2" customFormat="1" ht="12.75" x14ac:dyDescent="0.2">
      <c r="A9" s="19" t="s">
        <v>58</v>
      </c>
      <c r="B9" s="19">
        <v>17.5</v>
      </c>
      <c r="C9" s="19">
        <v>36</v>
      </c>
      <c r="D9" s="19">
        <v>204.8</v>
      </c>
      <c r="E9" s="19">
        <v>187.2</v>
      </c>
      <c r="F9" s="19">
        <v>13.3</v>
      </c>
      <c r="G9" s="19">
        <v>0</v>
      </c>
      <c r="H9" s="19">
        <v>0</v>
      </c>
      <c r="I9" s="19">
        <v>14.8</v>
      </c>
      <c r="J9" s="23">
        <v>2.8</v>
      </c>
      <c r="K9" s="19">
        <v>23.9</v>
      </c>
      <c r="L9" s="19">
        <v>254.7</v>
      </c>
      <c r="M9" s="19">
        <v>42.03</v>
      </c>
      <c r="N9" s="19">
        <v>10.670000000000002</v>
      </c>
      <c r="O9" s="19">
        <v>1140.3</v>
      </c>
      <c r="P9" s="68">
        <f t="shared" ref="P9:P71" si="0">SUM(B9:O9)</f>
        <v>1948</v>
      </c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</row>
    <row r="10" spans="1:41" s="2" customFormat="1" ht="12.75" x14ac:dyDescent="0.2">
      <c r="A10" s="19" t="s">
        <v>47</v>
      </c>
      <c r="B10" s="19">
        <v>17.8</v>
      </c>
      <c r="C10" s="19">
        <v>36</v>
      </c>
      <c r="D10" s="19">
        <v>202.6</v>
      </c>
      <c r="E10" s="19">
        <v>186.8</v>
      </c>
      <c r="F10" s="19">
        <v>13</v>
      </c>
      <c r="G10" s="19">
        <v>0</v>
      </c>
      <c r="H10" s="19">
        <v>0</v>
      </c>
      <c r="I10" s="19">
        <v>14.7</v>
      </c>
      <c r="J10" s="23">
        <v>2.8</v>
      </c>
      <c r="K10" s="19">
        <v>24</v>
      </c>
      <c r="L10" s="19">
        <v>254.7</v>
      </c>
      <c r="M10" s="19">
        <v>42.07</v>
      </c>
      <c r="N10" s="19">
        <v>10.729999999999997</v>
      </c>
      <c r="O10" s="19">
        <v>1138.0999999999999</v>
      </c>
      <c r="P10" s="68">
        <f t="shared" si="0"/>
        <v>1943.3</v>
      </c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</row>
    <row r="11" spans="1:41" s="2" customFormat="1" ht="12.75" x14ac:dyDescent="0.2">
      <c r="A11" s="19" t="s">
        <v>48</v>
      </c>
      <c r="B11" s="19">
        <v>17.7</v>
      </c>
      <c r="C11" s="19">
        <v>35</v>
      </c>
      <c r="D11" s="19">
        <v>203.9</v>
      </c>
      <c r="E11" s="19">
        <v>186.4</v>
      </c>
      <c r="F11" s="19">
        <v>13.2</v>
      </c>
      <c r="G11" s="19">
        <v>0</v>
      </c>
      <c r="H11" s="19">
        <v>0</v>
      </c>
      <c r="I11" s="19">
        <v>14.9</v>
      </c>
      <c r="J11" s="23">
        <v>2.6</v>
      </c>
      <c r="K11" s="19">
        <v>24.7</v>
      </c>
      <c r="L11" s="19">
        <v>254.7</v>
      </c>
      <c r="M11" s="19">
        <v>47.81</v>
      </c>
      <c r="N11" s="19">
        <v>10.79</v>
      </c>
      <c r="O11" s="19">
        <v>1138.0999999999999</v>
      </c>
      <c r="P11" s="68">
        <f t="shared" si="0"/>
        <v>1949.7999999999997</v>
      </c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</row>
    <row r="12" spans="1:41" s="2" customFormat="1" ht="12.75" x14ac:dyDescent="0.2">
      <c r="A12" s="19" t="s">
        <v>49</v>
      </c>
      <c r="B12" s="19">
        <v>18.7</v>
      </c>
      <c r="C12" s="19">
        <v>34.299999999999997</v>
      </c>
      <c r="D12" s="19">
        <v>205.8</v>
      </c>
      <c r="E12" s="19">
        <v>184.7</v>
      </c>
      <c r="F12" s="19">
        <v>13</v>
      </c>
      <c r="G12" s="19">
        <v>0</v>
      </c>
      <c r="H12" s="19">
        <v>0</v>
      </c>
      <c r="I12" s="19">
        <v>15</v>
      </c>
      <c r="J12" s="23">
        <v>2.6</v>
      </c>
      <c r="K12" s="19">
        <v>24.9</v>
      </c>
      <c r="L12" s="19">
        <v>253</v>
      </c>
      <c r="M12" s="19">
        <v>45.2</v>
      </c>
      <c r="N12" s="19">
        <v>10</v>
      </c>
      <c r="O12" s="19">
        <v>1137.7</v>
      </c>
      <c r="P12" s="68">
        <f t="shared" si="0"/>
        <v>1944.9</v>
      </c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</row>
    <row r="13" spans="1:41" s="2" customFormat="1" ht="12.75" x14ac:dyDescent="0.2">
      <c r="A13" s="19" t="s">
        <v>50</v>
      </c>
      <c r="B13" s="19">
        <v>18.600000000000001</v>
      </c>
      <c r="C13" s="19">
        <v>34.299999999999997</v>
      </c>
      <c r="D13" s="19">
        <v>205.5</v>
      </c>
      <c r="E13" s="19">
        <v>187.8</v>
      </c>
      <c r="F13" s="19">
        <v>13.1</v>
      </c>
      <c r="G13" s="19">
        <v>0</v>
      </c>
      <c r="H13" s="19">
        <v>0</v>
      </c>
      <c r="I13" s="19">
        <v>15</v>
      </c>
      <c r="J13" s="23">
        <v>2.4</v>
      </c>
      <c r="K13" s="19">
        <v>24.6</v>
      </c>
      <c r="L13" s="19">
        <v>251.5</v>
      </c>
      <c r="M13" s="19">
        <v>42.55</v>
      </c>
      <c r="N13" s="19">
        <v>10.050000000000004</v>
      </c>
      <c r="O13" s="19">
        <v>1135.2</v>
      </c>
      <c r="P13" s="68">
        <f t="shared" si="0"/>
        <v>1940.6</v>
      </c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</row>
    <row r="14" spans="1:41" s="2" customFormat="1" ht="12.75" x14ac:dyDescent="0.2">
      <c r="A14" s="19" t="s">
        <v>51</v>
      </c>
      <c r="B14" s="19">
        <v>18.5</v>
      </c>
      <c r="C14" s="19">
        <v>32.200000000000003</v>
      </c>
      <c r="D14" s="19">
        <v>205.2</v>
      </c>
      <c r="E14" s="19">
        <v>187</v>
      </c>
      <c r="F14" s="19">
        <v>13.1</v>
      </c>
      <c r="G14" s="19">
        <v>0</v>
      </c>
      <c r="H14" s="19">
        <v>0</v>
      </c>
      <c r="I14" s="19">
        <v>15</v>
      </c>
      <c r="J14" s="23">
        <v>2.2000000000000002</v>
      </c>
      <c r="K14" s="19">
        <v>24.5</v>
      </c>
      <c r="L14" s="19">
        <v>290</v>
      </c>
      <c r="M14" s="19">
        <v>39.520000000000003</v>
      </c>
      <c r="N14" s="19">
        <v>10.379999999999995</v>
      </c>
      <c r="O14" s="19">
        <v>1135.3</v>
      </c>
      <c r="P14" s="68">
        <f t="shared" si="0"/>
        <v>1972.9</v>
      </c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</row>
    <row r="15" spans="1:41" s="2" customFormat="1" ht="12.75" x14ac:dyDescent="0.2">
      <c r="A15" s="19" t="s">
        <v>52</v>
      </c>
      <c r="B15" s="19">
        <v>18.8</v>
      </c>
      <c r="C15" s="19">
        <v>32.200000000000003</v>
      </c>
      <c r="D15" s="19">
        <v>207.8</v>
      </c>
      <c r="E15" s="19">
        <v>186.1</v>
      </c>
      <c r="F15" s="19">
        <v>13.3</v>
      </c>
      <c r="G15" s="19">
        <v>43.651178762880001</v>
      </c>
      <c r="H15" s="19">
        <v>0</v>
      </c>
      <c r="I15" s="19">
        <v>15.048821237120002</v>
      </c>
      <c r="J15" s="23">
        <v>2.1</v>
      </c>
      <c r="K15" s="19">
        <v>24.5</v>
      </c>
      <c r="L15" s="19">
        <v>286.10000000000002</v>
      </c>
      <c r="M15" s="19">
        <v>39.56</v>
      </c>
      <c r="N15" s="19">
        <v>9.5399999999999991</v>
      </c>
      <c r="O15" s="19">
        <v>1135.3</v>
      </c>
      <c r="P15" s="68">
        <f t="shared" si="0"/>
        <v>2014</v>
      </c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</row>
    <row r="16" spans="1:41" s="2" customFormat="1" ht="12.75" x14ac:dyDescent="0.2">
      <c r="A16" s="19" t="s">
        <v>59</v>
      </c>
      <c r="B16" s="19">
        <v>18.8</v>
      </c>
      <c r="C16" s="19">
        <v>32.200000000000003</v>
      </c>
      <c r="D16" s="19">
        <v>209.9</v>
      </c>
      <c r="E16" s="19">
        <v>187.9</v>
      </c>
      <c r="F16" s="19">
        <v>13.6</v>
      </c>
      <c r="G16" s="19">
        <v>56.702241588700005</v>
      </c>
      <c r="H16" s="19">
        <v>0</v>
      </c>
      <c r="I16" s="19">
        <v>14.997758411299998</v>
      </c>
      <c r="J16" s="23">
        <v>2.1</v>
      </c>
      <c r="K16" s="19">
        <v>24.6</v>
      </c>
      <c r="L16" s="19">
        <v>286</v>
      </c>
      <c r="M16" s="19">
        <v>39.56</v>
      </c>
      <c r="N16" s="19">
        <v>9.5399999999999991</v>
      </c>
      <c r="O16" s="19">
        <v>1132.7</v>
      </c>
      <c r="P16" s="68">
        <f t="shared" si="0"/>
        <v>2028.6</v>
      </c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</row>
    <row r="17" spans="1:41" s="2" customFormat="1" ht="12.75" x14ac:dyDescent="0.2">
      <c r="A17" s="19" t="s">
        <v>54</v>
      </c>
      <c r="B17" s="19">
        <v>18.8</v>
      </c>
      <c r="C17" s="19">
        <v>31.2</v>
      </c>
      <c r="D17" s="19">
        <v>207.6</v>
      </c>
      <c r="E17" s="19">
        <v>187.3</v>
      </c>
      <c r="F17" s="19">
        <v>13.4</v>
      </c>
      <c r="G17" s="19">
        <v>56.899794163900005</v>
      </c>
      <c r="H17" s="19">
        <v>0</v>
      </c>
      <c r="I17" s="19">
        <v>15.800205836099998</v>
      </c>
      <c r="J17" s="23">
        <v>2</v>
      </c>
      <c r="K17" s="19">
        <v>24.6</v>
      </c>
      <c r="L17" s="19">
        <v>284.39999999999998</v>
      </c>
      <c r="M17" s="19">
        <v>39.56</v>
      </c>
      <c r="N17" s="19">
        <v>9.4399999999999977</v>
      </c>
      <c r="O17" s="19">
        <v>1127.7</v>
      </c>
      <c r="P17" s="68">
        <f t="shared" si="0"/>
        <v>2018.7</v>
      </c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</row>
    <row r="18" spans="1:41" s="2" customFormat="1" ht="12.75" x14ac:dyDescent="0.2">
      <c r="A18" s="19" t="s">
        <v>55</v>
      </c>
      <c r="B18" s="19">
        <v>19</v>
      </c>
      <c r="C18" s="19">
        <v>30.6</v>
      </c>
      <c r="D18" s="19">
        <v>208.2</v>
      </c>
      <c r="E18" s="19">
        <v>187.1</v>
      </c>
      <c r="F18" s="19">
        <v>14.5</v>
      </c>
      <c r="G18" s="19">
        <v>57.625996714564991</v>
      </c>
      <c r="H18" s="19">
        <v>0</v>
      </c>
      <c r="I18" s="19">
        <v>15.974003285435003</v>
      </c>
      <c r="J18" s="23">
        <v>2</v>
      </c>
      <c r="K18" s="19">
        <v>24.7</v>
      </c>
      <c r="L18" s="19">
        <v>282.7</v>
      </c>
      <c r="M18" s="19">
        <v>39.53</v>
      </c>
      <c r="N18" s="19">
        <v>9.3699999999999974</v>
      </c>
      <c r="O18" s="19">
        <v>1127.5999999999999</v>
      </c>
      <c r="P18" s="68">
        <f t="shared" si="0"/>
        <v>2018.9</v>
      </c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</row>
    <row r="19" spans="1:41" s="2" customFormat="1" ht="12.75" x14ac:dyDescent="0.2">
      <c r="A19" s="19" t="s">
        <v>56</v>
      </c>
      <c r="B19" s="19">
        <v>17.899999999999999</v>
      </c>
      <c r="C19" s="19">
        <v>30.5</v>
      </c>
      <c r="D19" s="19">
        <v>211.7</v>
      </c>
      <c r="E19" s="19">
        <v>205.5</v>
      </c>
      <c r="F19" s="19">
        <v>14.5</v>
      </c>
      <c r="G19" s="19">
        <v>56.105289241900003</v>
      </c>
      <c r="H19" s="19">
        <v>0</v>
      </c>
      <c r="I19" s="19">
        <v>15.994710758099991</v>
      </c>
      <c r="J19" s="23">
        <v>1.7</v>
      </c>
      <c r="K19" s="19">
        <v>25.1</v>
      </c>
      <c r="L19" s="19">
        <v>281.10000000000002</v>
      </c>
      <c r="M19" s="19">
        <v>39.53</v>
      </c>
      <c r="N19" s="19">
        <v>9.269999999999996</v>
      </c>
      <c r="O19" s="19">
        <v>1125</v>
      </c>
      <c r="P19" s="68">
        <f t="shared" si="0"/>
        <v>2033.9</v>
      </c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</row>
    <row r="20" spans="1:41" s="2" customFormat="1" ht="12.75" x14ac:dyDescent="0.2">
      <c r="A20" s="63">
        <v>2010</v>
      </c>
      <c r="B20" s="5"/>
      <c r="C20" s="5"/>
      <c r="D20" s="5"/>
      <c r="E20" s="5"/>
      <c r="F20" s="5"/>
      <c r="G20" s="5"/>
      <c r="H20" s="5"/>
      <c r="I20" s="5"/>
      <c r="J20" s="5"/>
      <c r="K20" s="19"/>
      <c r="L20" s="19"/>
      <c r="M20" s="19"/>
      <c r="N20" s="19"/>
      <c r="O20" s="19"/>
      <c r="P20" s="68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</row>
    <row r="21" spans="1:41" s="2" customFormat="1" ht="12.75" x14ac:dyDescent="0.2">
      <c r="A21" s="19" t="s">
        <v>57</v>
      </c>
      <c r="B21" s="19">
        <v>17.100000000000001</v>
      </c>
      <c r="C21" s="19">
        <v>28.3</v>
      </c>
      <c r="D21" s="19">
        <v>212.6</v>
      </c>
      <c r="E21" s="19">
        <v>204.6</v>
      </c>
      <c r="F21" s="19">
        <v>14.5</v>
      </c>
      <c r="G21" s="19">
        <v>55.622233828174998</v>
      </c>
      <c r="H21" s="19">
        <v>0</v>
      </c>
      <c r="I21" s="19">
        <v>15.477766171824996</v>
      </c>
      <c r="J21" s="23">
        <v>1.5</v>
      </c>
      <c r="K21" s="19">
        <v>23.5</v>
      </c>
      <c r="L21" s="19">
        <v>279.7</v>
      </c>
      <c r="M21" s="19">
        <v>39.549999999999997</v>
      </c>
      <c r="N21" s="19">
        <v>8.9500000000000028</v>
      </c>
      <c r="O21" s="19">
        <v>1125</v>
      </c>
      <c r="P21" s="68">
        <f t="shared" si="0"/>
        <v>2026.4</v>
      </c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</row>
    <row r="22" spans="1:41" s="2" customFormat="1" ht="12.75" x14ac:dyDescent="0.2">
      <c r="A22" s="19" t="s">
        <v>58</v>
      </c>
      <c r="B22" s="19">
        <v>16.600000000000001</v>
      </c>
      <c r="C22" s="19">
        <v>28.3</v>
      </c>
      <c r="D22" s="19">
        <v>212.9</v>
      </c>
      <c r="E22" s="19">
        <v>205.1</v>
      </c>
      <c r="F22" s="19">
        <v>14.5</v>
      </c>
      <c r="G22" s="19">
        <v>54.848754655800001</v>
      </c>
      <c r="H22" s="19">
        <v>0</v>
      </c>
      <c r="I22" s="19">
        <v>15.251245344199994</v>
      </c>
      <c r="J22" s="23">
        <v>1.5</v>
      </c>
      <c r="K22" s="19">
        <v>23.4</v>
      </c>
      <c r="L22" s="19">
        <v>275.7</v>
      </c>
      <c r="M22" s="19">
        <v>39.590000000000003</v>
      </c>
      <c r="N22" s="19">
        <v>8.11</v>
      </c>
      <c r="O22" s="19">
        <v>1124</v>
      </c>
      <c r="P22" s="68">
        <f t="shared" si="0"/>
        <v>2019.8</v>
      </c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</row>
    <row r="23" spans="1:41" s="2" customFormat="1" ht="12.75" x14ac:dyDescent="0.2">
      <c r="A23" s="19" t="s">
        <v>47</v>
      </c>
      <c r="B23" s="19">
        <v>16.399999999999999</v>
      </c>
      <c r="C23" s="19">
        <v>28.3</v>
      </c>
      <c r="D23" s="19">
        <v>215.7</v>
      </c>
      <c r="E23" s="19">
        <v>204.9</v>
      </c>
      <c r="F23" s="19">
        <v>14.1</v>
      </c>
      <c r="G23" s="19">
        <v>54.335547422399998</v>
      </c>
      <c r="H23" s="19">
        <v>0</v>
      </c>
      <c r="I23" s="19">
        <v>15.064452577600008</v>
      </c>
      <c r="J23" s="23">
        <v>1.5</v>
      </c>
      <c r="K23" s="19">
        <v>23.4</v>
      </c>
      <c r="L23" s="19">
        <v>274.10000000000002</v>
      </c>
      <c r="M23" s="19">
        <v>39.64</v>
      </c>
      <c r="N23" s="19">
        <v>8.0600000000000023</v>
      </c>
      <c r="O23" s="19">
        <v>1121.2</v>
      </c>
      <c r="P23" s="68">
        <f t="shared" si="0"/>
        <v>2016.7</v>
      </c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</row>
    <row r="24" spans="1:41" s="2" customFormat="1" ht="12.75" x14ac:dyDescent="0.2">
      <c r="A24" s="19" t="s">
        <v>48</v>
      </c>
      <c r="B24" s="19">
        <v>16.2</v>
      </c>
      <c r="C24" s="19">
        <v>27.2</v>
      </c>
      <c r="D24" s="19">
        <v>217</v>
      </c>
      <c r="E24" s="19">
        <v>205.4</v>
      </c>
      <c r="F24" s="19">
        <v>15</v>
      </c>
      <c r="G24" s="19">
        <v>54.080643759924996</v>
      </c>
      <c r="H24" s="19">
        <v>0</v>
      </c>
      <c r="I24" s="19">
        <v>15.019356240074998</v>
      </c>
      <c r="J24" s="23">
        <v>1.4</v>
      </c>
      <c r="K24" s="19">
        <v>23</v>
      </c>
      <c r="L24" s="19">
        <v>274.10000000000002</v>
      </c>
      <c r="M24" s="19">
        <v>39.71</v>
      </c>
      <c r="N24" s="19">
        <v>7.990000000000002</v>
      </c>
      <c r="O24" s="19">
        <v>1121.2</v>
      </c>
      <c r="P24" s="68">
        <f t="shared" si="0"/>
        <v>2017.3000000000002</v>
      </c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</row>
    <row r="25" spans="1:41" s="2" customFormat="1" ht="12.75" x14ac:dyDescent="0.2">
      <c r="A25" s="19" t="s">
        <v>49</v>
      </c>
      <c r="B25" s="19">
        <v>15</v>
      </c>
      <c r="C25" s="19">
        <v>26.6</v>
      </c>
      <c r="D25" s="19">
        <v>218.7</v>
      </c>
      <c r="E25" s="19">
        <v>203.6</v>
      </c>
      <c r="F25" s="19">
        <v>14.8</v>
      </c>
      <c r="G25" s="19">
        <v>52.764073948299995</v>
      </c>
      <c r="H25" s="19">
        <v>0</v>
      </c>
      <c r="I25" s="19">
        <v>14.735926051700005</v>
      </c>
      <c r="J25" s="23">
        <v>1.4</v>
      </c>
      <c r="K25" s="19">
        <v>22.8</v>
      </c>
      <c r="L25" s="19">
        <v>272.39999999999998</v>
      </c>
      <c r="M25" s="19">
        <v>39.64</v>
      </c>
      <c r="N25" s="19">
        <v>8.0600000000000023</v>
      </c>
      <c r="O25" s="19">
        <v>1120.9000000000001</v>
      </c>
      <c r="P25" s="68">
        <f t="shared" si="0"/>
        <v>2011.4</v>
      </c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</row>
    <row r="26" spans="1:41" s="2" customFormat="1" ht="12.75" x14ac:dyDescent="0.2">
      <c r="A26" s="19" t="s">
        <v>50</v>
      </c>
      <c r="B26" s="19">
        <v>14.7</v>
      </c>
      <c r="C26" s="19">
        <v>26.6</v>
      </c>
      <c r="D26" s="19">
        <v>221.1</v>
      </c>
      <c r="E26" s="19">
        <v>203.7</v>
      </c>
      <c r="F26" s="19">
        <v>14.8</v>
      </c>
      <c r="G26" s="19">
        <v>52.927627439000005</v>
      </c>
      <c r="H26" s="19">
        <v>1</v>
      </c>
      <c r="I26" s="19">
        <v>13.672372560999989</v>
      </c>
      <c r="J26" s="23">
        <v>1.4</v>
      </c>
      <c r="K26" s="19">
        <v>22.3</v>
      </c>
      <c r="L26" s="19">
        <v>290.8</v>
      </c>
      <c r="M26" s="19">
        <v>39.68</v>
      </c>
      <c r="N26" s="19">
        <v>8.0200000000000031</v>
      </c>
      <c r="O26" s="19">
        <v>1119.0999999999999</v>
      </c>
      <c r="P26" s="68">
        <f t="shared" si="0"/>
        <v>2029.7999999999997</v>
      </c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</row>
    <row r="27" spans="1:41" s="2" customFormat="1" ht="12.75" x14ac:dyDescent="0.2">
      <c r="A27" s="19" t="s">
        <v>51</v>
      </c>
      <c r="B27" s="19">
        <v>15.5</v>
      </c>
      <c r="C27" s="19">
        <v>24.5</v>
      </c>
      <c r="D27" s="19">
        <v>221</v>
      </c>
      <c r="E27" s="19">
        <v>208.2</v>
      </c>
      <c r="F27" s="19">
        <v>14.8</v>
      </c>
      <c r="G27" s="19">
        <v>54.345568205200003</v>
      </c>
      <c r="H27" s="19">
        <v>1</v>
      </c>
      <c r="I27" s="19">
        <v>14.754431794799991</v>
      </c>
      <c r="J27" s="23">
        <v>1.3</v>
      </c>
      <c r="K27" s="19">
        <v>22</v>
      </c>
      <c r="L27" s="19">
        <v>289.39999999999998</v>
      </c>
      <c r="M27" s="19">
        <v>39.68</v>
      </c>
      <c r="N27" s="19">
        <v>7.32</v>
      </c>
      <c r="O27" s="19">
        <v>1119.3</v>
      </c>
      <c r="P27" s="68">
        <f t="shared" si="0"/>
        <v>2033.1</v>
      </c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</row>
    <row r="28" spans="1:41" s="2" customFormat="1" ht="12.75" x14ac:dyDescent="0.2">
      <c r="A28" s="19" t="s">
        <v>52</v>
      </c>
      <c r="B28" s="19">
        <v>15.1</v>
      </c>
      <c r="C28" s="19">
        <v>24.5</v>
      </c>
      <c r="D28" s="19">
        <v>222.2</v>
      </c>
      <c r="E28" s="19">
        <v>207.8</v>
      </c>
      <c r="F28" s="19">
        <v>15.6</v>
      </c>
      <c r="G28" s="19">
        <v>54.001640624099998</v>
      </c>
      <c r="H28" s="19">
        <v>1</v>
      </c>
      <c r="I28" s="19">
        <v>14.698359375900004</v>
      </c>
      <c r="J28" s="23">
        <v>1.3</v>
      </c>
      <c r="K28" s="19">
        <v>22</v>
      </c>
      <c r="L28" s="19">
        <v>285.39999999999998</v>
      </c>
      <c r="M28" s="19">
        <v>39.729999999999997</v>
      </c>
      <c r="N28" s="19">
        <v>6.470000000000006</v>
      </c>
      <c r="O28" s="19">
        <v>1119.3</v>
      </c>
      <c r="P28" s="68">
        <f t="shared" si="0"/>
        <v>2029.1</v>
      </c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</row>
    <row r="29" spans="1:41" s="2" customFormat="1" ht="12.75" x14ac:dyDescent="0.2">
      <c r="A29" s="19" t="s">
        <v>59</v>
      </c>
      <c r="B29" s="19">
        <v>16.3</v>
      </c>
      <c r="C29" s="19">
        <v>24.5</v>
      </c>
      <c r="D29" s="19">
        <v>223.3</v>
      </c>
      <c r="E29" s="19">
        <v>208.1</v>
      </c>
      <c r="F29" s="19">
        <v>15.2</v>
      </c>
      <c r="G29" s="19">
        <v>55.693631905624997</v>
      </c>
      <c r="H29" s="19">
        <v>1</v>
      </c>
      <c r="I29" s="19">
        <v>15.106368094375</v>
      </c>
      <c r="J29" s="23">
        <v>1.3</v>
      </c>
      <c r="K29" s="19">
        <v>22.2</v>
      </c>
      <c r="L29" s="19">
        <v>283.7</v>
      </c>
      <c r="M29" s="19">
        <v>39.61</v>
      </c>
      <c r="N29" s="19">
        <v>6.490000000000002</v>
      </c>
      <c r="O29" s="19">
        <v>1116.5</v>
      </c>
      <c r="P29" s="68">
        <f t="shared" si="0"/>
        <v>2029</v>
      </c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</row>
    <row r="30" spans="1:41" s="2" customFormat="1" ht="12" customHeight="1" x14ac:dyDescent="0.2">
      <c r="A30" s="19" t="s">
        <v>54</v>
      </c>
      <c r="B30" s="19">
        <v>16.3</v>
      </c>
      <c r="C30" s="19">
        <v>23.5</v>
      </c>
      <c r="D30" s="19">
        <v>221.3</v>
      </c>
      <c r="E30" s="19">
        <v>207.7</v>
      </c>
      <c r="F30" s="19">
        <v>15</v>
      </c>
      <c r="G30" s="19">
        <v>56.251878978859999</v>
      </c>
      <c r="H30" s="19">
        <v>1</v>
      </c>
      <c r="I30" s="19">
        <v>15.248121021140001</v>
      </c>
      <c r="J30" s="23">
        <v>1.1000000000000001</v>
      </c>
      <c r="K30" s="19">
        <v>22.2</v>
      </c>
      <c r="L30" s="19">
        <v>283.7</v>
      </c>
      <c r="M30" s="19">
        <v>39.51</v>
      </c>
      <c r="N30" s="19">
        <v>6.2899999999999991</v>
      </c>
      <c r="O30" s="19">
        <v>1116.4000000000001</v>
      </c>
      <c r="P30" s="68">
        <f t="shared" si="0"/>
        <v>2025.5000000000002</v>
      </c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</row>
    <row r="31" spans="1:41" s="2" customFormat="1" ht="12.75" x14ac:dyDescent="0.2">
      <c r="A31" s="19" t="s">
        <v>55</v>
      </c>
      <c r="B31" s="19">
        <v>15.3</v>
      </c>
      <c r="C31" s="19">
        <v>22.8</v>
      </c>
      <c r="D31" s="19">
        <v>226.9</v>
      </c>
      <c r="E31" s="19">
        <v>206.1</v>
      </c>
      <c r="F31" s="19">
        <v>14.8</v>
      </c>
      <c r="G31" s="19">
        <v>54.6053927878</v>
      </c>
      <c r="H31" s="19">
        <v>1</v>
      </c>
      <c r="I31" s="19">
        <v>14.694607212199998</v>
      </c>
      <c r="J31" s="23">
        <v>1.1000000000000001</v>
      </c>
      <c r="K31" s="19">
        <v>22.1</v>
      </c>
      <c r="L31" s="19">
        <v>282.39999999999998</v>
      </c>
      <c r="M31" s="19">
        <v>39.479999999999997</v>
      </c>
      <c r="N31" s="19">
        <v>6.32</v>
      </c>
      <c r="O31" s="19">
        <v>1116.3</v>
      </c>
      <c r="P31" s="68">
        <f t="shared" si="0"/>
        <v>2023.9</v>
      </c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</row>
    <row r="32" spans="1:41" s="2" customFormat="1" ht="12.75" x14ac:dyDescent="0.2">
      <c r="A32" s="19" t="s">
        <v>56</v>
      </c>
      <c r="B32" s="19">
        <v>15.4</v>
      </c>
      <c r="C32" s="19">
        <v>22.6</v>
      </c>
      <c r="D32" s="19">
        <v>228.3</v>
      </c>
      <c r="E32" s="19">
        <v>208.6</v>
      </c>
      <c r="F32" s="19">
        <v>14.8</v>
      </c>
      <c r="G32" s="19">
        <v>55.115379055299996</v>
      </c>
      <c r="H32" s="19">
        <v>1</v>
      </c>
      <c r="I32" s="19">
        <v>15.984620944699998</v>
      </c>
      <c r="J32" s="23">
        <v>1.1000000000000001</v>
      </c>
      <c r="K32" s="19">
        <v>23.9</v>
      </c>
      <c r="L32" s="19">
        <v>280.89999999999998</v>
      </c>
      <c r="M32" s="19">
        <v>39.36</v>
      </c>
      <c r="N32" s="19">
        <v>6.0399999999999991</v>
      </c>
      <c r="O32" s="19">
        <v>1112.3</v>
      </c>
      <c r="P32" s="68">
        <f t="shared" si="0"/>
        <v>2025.3999999999999</v>
      </c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</row>
    <row r="33" spans="1:41" s="2" customFormat="1" ht="12.75" x14ac:dyDescent="0.2">
      <c r="A33" s="63">
        <v>2011</v>
      </c>
      <c r="B33" s="19"/>
      <c r="C33" s="19"/>
      <c r="D33" s="19"/>
      <c r="E33" s="19"/>
      <c r="F33" s="19"/>
      <c r="G33" s="19"/>
      <c r="H33" s="19"/>
      <c r="I33" s="19"/>
      <c r="J33" s="23"/>
      <c r="K33" s="19"/>
      <c r="L33" s="19"/>
      <c r="M33" s="19"/>
      <c r="N33" s="19"/>
      <c r="O33" s="19"/>
      <c r="P33" s="68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</row>
    <row r="34" spans="1:41" s="2" customFormat="1" ht="12.75" x14ac:dyDescent="0.2">
      <c r="A34" s="19" t="s">
        <v>57</v>
      </c>
      <c r="B34" s="19">
        <v>15.9</v>
      </c>
      <c r="C34" s="19">
        <v>23.6</v>
      </c>
      <c r="D34" s="19">
        <v>224.7</v>
      </c>
      <c r="E34" s="19">
        <v>207.7</v>
      </c>
      <c r="F34" s="19">
        <v>14.8</v>
      </c>
      <c r="G34" s="19">
        <v>55.899505309400006</v>
      </c>
      <c r="H34" s="19">
        <v>1</v>
      </c>
      <c r="I34" s="19">
        <v>16.0004946906</v>
      </c>
      <c r="J34" s="23">
        <v>1.1000000000000001</v>
      </c>
      <c r="K34" s="19">
        <v>21.2</v>
      </c>
      <c r="L34" s="19">
        <v>279.39999999999998</v>
      </c>
      <c r="M34" s="19">
        <v>39.380000000000003</v>
      </c>
      <c r="N34" s="19">
        <v>5.2199999999999989</v>
      </c>
      <c r="O34" s="19">
        <v>1113.0999999999999</v>
      </c>
      <c r="P34" s="68">
        <f t="shared" si="0"/>
        <v>2019</v>
      </c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</row>
    <row r="35" spans="1:41" s="2" customFormat="1" ht="12.75" x14ac:dyDescent="0.2">
      <c r="A35" s="19" t="s">
        <v>58</v>
      </c>
      <c r="B35" s="19">
        <v>16</v>
      </c>
      <c r="C35" s="19">
        <v>22.3</v>
      </c>
      <c r="D35" s="19">
        <v>226.4</v>
      </c>
      <c r="E35" s="19">
        <v>206.9</v>
      </c>
      <c r="F35" s="19">
        <v>15.1</v>
      </c>
      <c r="G35" s="19">
        <v>56.297115655500001</v>
      </c>
      <c r="H35" s="19">
        <v>1</v>
      </c>
      <c r="I35" s="19">
        <v>16.202884344499999</v>
      </c>
      <c r="J35" s="23">
        <v>1.1000000000000001</v>
      </c>
      <c r="K35" s="19">
        <v>21.3</v>
      </c>
      <c r="L35" s="19">
        <v>275.5</v>
      </c>
      <c r="M35" s="19">
        <v>39.26</v>
      </c>
      <c r="N35" s="19">
        <v>4.3400000000000034</v>
      </c>
      <c r="O35" s="19">
        <v>1113.0999999999999</v>
      </c>
      <c r="P35" s="68">
        <f t="shared" si="0"/>
        <v>2014.8</v>
      </c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</row>
    <row r="36" spans="1:41" s="2" customFormat="1" ht="12.75" x14ac:dyDescent="0.2">
      <c r="A36" s="19" t="s">
        <v>47</v>
      </c>
      <c r="B36" s="19">
        <v>16.5</v>
      </c>
      <c r="C36" s="19">
        <v>22.3</v>
      </c>
      <c r="D36" s="19">
        <v>228.5</v>
      </c>
      <c r="E36" s="19">
        <v>206.6</v>
      </c>
      <c r="F36" s="19">
        <v>15.2</v>
      </c>
      <c r="G36" s="19">
        <v>56.742682604999999</v>
      </c>
      <c r="H36" s="19">
        <v>1</v>
      </c>
      <c r="I36" s="19">
        <v>16.657317395000007</v>
      </c>
      <c r="J36" s="23">
        <v>1.1000000000000001</v>
      </c>
      <c r="K36" s="19">
        <v>24.6</v>
      </c>
      <c r="L36" s="19">
        <v>273.8</v>
      </c>
      <c r="M36" s="19">
        <v>39.1</v>
      </c>
      <c r="N36" s="19">
        <v>4.2999999999999972</v>
      </c>
      <c r="O36" s="19">
        <v>1110.0999999999999</v>
      </c>
      <c r="P36" s="68">
        <f t="shared" si="0"/>
        <v>2016.5</v>
      </c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</row>
    <row r="37" spans="1:41" s="2" customFormat="1" ht="12.75" x14ac:dyDescent="0.2">
      <c r="A37" s="19" t="s">
        <v>48</v>
      </c>
      <c r="B37" s="19">
        <v>17</v>
      </c>
      <c r="C37" s="19">
        <v>21.2</v>
      </c>
      <c r="D37" s="19">
        <v>225.8</v>
      </c>
      <c r="E37" s="19">
        <v>221.1</v>
      </c>
      <c r="F37" s="19">
        <v>15.1</v>
      </c>
      <c r="G37" s="19">
        <v>58.011743169599995</v>
      </c>
      <c r="H37" s="19">
        <v>1</v>
      </c>
      <c r="I37" s="19">
        <v>16.88825683040001</v>
      </c>
      <c r="J37" s="23">
        <v>0.9</v>
      </c>
      <c r="K37" s="19">
        <v>25</v>
      </c>
      <c r="L37" s="19">
        <v>273.8</v>
      </c>
      <c r="M37" s="19">
        <v>38.96</v>
      </c>
      <c r="N37" s="19">
        <v>4.240000000000002</v>
      </c>
      <c r="O37" s="19">
        <v>1110.0999999999999</v>
      </c>
      <c r="P37" s="68">
        <f t="shared" si="0"/>
        <v>2029.1</v>
      </c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</row>
    <row r="38" spans="1:41" s="2" customFormat="1" ht="12.75" x14ac:dyDescent="0.2">
      <c r="A38" s="19" t="s">
        <v>49</v>
      </c>
      <c r="B38" s="19">
        <v>16.600000000000001</v>
      </c>
      <c r="C38" s="19">
        <v>20.8</v>
      </c>
      <c r="D38" s="19">
        <v>227</v>
      </c>
      <c r="E38" s="19">
        <v>219.2</v>
      </c>
      <c r="F38" s="19">
        <v>14.5</v>
      </c>
      <c r="G38" s="19">
        <v>57.289173152700002</v>
      </c>
      <c r="H38" s="19">
        <v>1</v>
      </c>
      <c r="I38" s="19">
        <v>16.710826847299998</v>
      </c>
      <c r="J38" s="23">
        <v>0.9</v>
      </c>
      <c r="K38" s="19">
        <v>25.2</v>
      </c>
      <c r="L38" s="19">
        <v>292.5</v>
      </c>
      <c r="M38" s="19">
        <v>38.89</v>
      </c>
      <c r="N38" s="19">
        <v>4.3100000000000023</v>
      </c>
      <c r="O38" s="19">
        <v>1110.0999999999999</v>
      </c>
      <c r="P38" s="68">
        <f t="shared" si="0"/>
        <v>2045</v>
      </c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</row>
    <row r="39" spans="1:41" s="2" customFormat="1" ht="12.75" x14ac:dyDescent="0.2">
      <c r="A39" s="19" t="s">
        <v>50</v>
      </c>
      <c r="B39" s="19">
        <v>18.899999999999999</v>
      </c>
      <c r="C39" s="19">
        <v>21.3</v>
      </c>
      <c r="D39" s="19">
        <v>235.5</v>
      </c>
      <c r="E39" s="19">
        <v>219.2</v>
      </c>
      <c r="F39" s="19">
        <v>15.6</v>
      </c>
      <c r="G39" s="19">
        <v>57.277720829499998</v>
      </c>
      <c r="H39" s="19">
        <v>1</v>
      </c>
      <c r="I39" s="19">
        <v>16.922279170500005</v>
      </c>
      <c r="J39" s="23">
        <v>0.9</v>
      </c>
      <c r="K39" s="19">
        <v>24.9</v>
      </c>
      <c r="L39" s="19">
        <v>290.89999999999998</v>
      </c>
      <c r="M39" s="19">
        <v>38.72</v>
      </c>
      <c r="N39" s="19">
        <v>4.3800000000000026</v>
      </c>
      <c r="O39" s="19">
        <v>1119.3</v>
      </c>
      <c r="P39" s="68">
        <f t="shared" si="0"/>
        <v>2064.8000000000002</v>
      </c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</row>
    <row r="40" spans="1:41" s="2" customFormat="1" ht="12.75" x14ac:dyDescent="0.2">
      <c r="A40" s="19" t="s">
        <v>51</v>
      </c>
      <c r="B40" s="19">
        <v>18.5</v>
      </c>
      <c r="C40" s="19">
        <v>21.5</v>
      </c>
      <c r="D40" s="19">
        <v>232.8</v>
      </c>
      <c r="E40" s="19">
        <v>220.4</v>
      </c>
      <c r="F40" s="19">
        <v>16</v>
      </c>
      <c r="G40" s="19">
        <v>57.22582749</v>
      </c>
      <c r="H40" s="19">
        <v>1</v>
      </c>
      <c r="I40" s="19">
        <v>16.874172509999994</v>
      </c>
      <c r="J40" s="23">
        <v>0.9</v>
      </c>
      <c r="K40" s="19">
        <v>24.7</v>
      </c>
      <c r="L40" s="19">
        <v>289.2</v>
      </c>
      <c r="M40" s="19">
        <v>38.72</v>
      </c>
      <c r="N40" s="19">
        <v>3.6799999999999997</v>
      </c>
      <c r="O40" s="19">
        <v>1119.3</v>
      </c>
      <c r="P40" s="68">
        <f t="shared" si="0"/>
        <v>2060.8000000000002</v>
      </c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</row>
    <row r="41" spans="1:41" s="2" customFormat="1" ht="12.75" x14ac:dyDescent="0.2">
      <c r="A41" s="19" t="s">
        <v>52</v>
      </c>
      <c r="B41" s="19">
        <v>18.600000000000001</v>
      </c>
      <c r="C41" s="19">
        <v>21</v>
      </c>
      <c r="D41" s="19">
        <v>237.4</v>
      </c>
      <c r="E41" s="19">
        <v>219.5</v>
      </c>
      <c r="F41" s="19">
        <v>16.2</v>
      </c>
      <c r="G41" s="19">
        <v>57.5965964536</v>
      </c>
      <c r="H41" s="19">
        <v>1</v>
      </c>
      <c r="I41" s="19">
        <v>17.003403546399994</v>
      </c>
      <c r="J41" s="23">
        <v>0.9</v>
      </c>
      <c r="K41" s="19">
        <v>25.1</v>
      </c>
      <c r="L41" s="19">
        <v>285.3</v>
      </c>
      <c r="M41" s="19">
        <v>38.42</v>
      </c>
      <c r="N41" s="19">
        <v>3.6799999999999997</v>
      </c>
      <c r="O41" s="19">
        <v>1117.7</v>
      </c>
      <c r="P41" s="68">
        <f t="shared" si="0"/>
        <v>2059.4</v>
      </c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</row>
    <row r="42" spans="1:41" s="2" customFormat="1" ht="12.75" x14ac:dyDescent="0.2">
      <c r="A42" s="19" t="s">
        <v>59</v>
      </c>
      <c r="B42" s="19">
        <v>17.5</v>
      </c>
      <c r="C42" s="19">
        <v>21</v>
      </c>
      <c r="D42" s="19">
        <v>238.1</v>
      </c>
      <c r="E42" s="19">
        <v>218.7</v>
      </c>
      <c r="F42" s="19">
        <v>16.2</v>
      </c>
      <c r="G42" s="19">
        <v>55.888052986199995</v>
      </c>
      <c r="H42" s="19">
        <v>1</v>
      </c>
      <c r="I42" s="19">
        <v>17.111947013800005</v>
      </c>
      <c r="J42" s="23">
        <v>0.9</v>
      </c>
      <c r="K42" s="19">
        <v>24.8</v>
      </c>
      <c r="L42" s="19">
        <v>283.60000000000002</v>
      </c>
      <c r="M42" s="19">
        <v>38.42</v>
      </c>
      <c r="N42" s="19">
        <v>3.6799999999999997</v>
      </c>
      <c r="O42" s="19">
        <v>1114.5999999999999</v>
      </c>
      <c r="P42" s="68">
        <f t="shared" si="0"/>
        <v>2051.5</v>
      </c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</row>
    <row r="43" spans="1:41" s="2" customFormat="1" ht="12.75" x14ac:dyDescent="0.2">
      <c r="A43" s="19" t="s">
        <v>54</v>
      </c>
      <c r="B43" s="19">
        <v>17.5</v>
      </c>
      <c r="C43" s="19">
        <v>19.899999999999999</v>
      </c>
      <c r="D43" s="19">
        <v>235.5</v>
      </c>
      <c r="E43" s="19">
        <v>218.7</v>
      </c>
      <c r="F43" s="19">
        <v>15.7</v>
      </c>
      <c r="G43" s="19">
        <v>56.757069586020002</v>
      </c>
      <c r="H43" s="19">
        <v>1</v>
      </c>
      <c r="I43" s="19">
        <v>19.242930413979998</v>
      </c>
      <c r="J43" s="23">
        <v>0.7</v>
      </c>
      <c r="K43" s="19">
        <v>24.8</v>
      </c>
      <c r="L43" s="19">
        <v>283.60000000000002</v>
      </c>
      <c r="M43" s="19">
        <v>38.32</v>
      </c>
      <c r="N43" s="19">
        <v>3.7800000000000011</v>
      </c>
      <c r="O43" s="19">
        <v>1114</v>
      </c>
      <c r="P43" s="68">
        <f t="shared" si="0"/>
        <v>2049.5</v>
      </c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</row>
    <row r="44" spans="1:41" s="2" customFormat="1" ht="12.75" x14ac:dyDescent="0.2">
      <c r="A44" s="19" t="s">
        <v>55</v>
      </c>
      <c r="B44" s="19">
        <v>18</v>
      </c>
      <c r="C44" s="19">
        <v>19.3</v>
      </c>
      <c r="D44" s="19">
        <v>237.1</v>
      </c>
      <c r="E44" s="19">
        <v>218.3</v>
      </c>
      <c r="F44" s="19">
        <v>17.5</v>
      </c>
      <c r="G44" s="19">
        <v>55.528020575599996</v>
      </c>
      <c r="H44" s="19">
        <v>1</v>
      </c>
      <c r="I44" s="19">
        <v>18.87197942440001</v>
      </c>
      <c r="J44" s="23">
        <v>0.7</v>
      </c>
      <c r="K44" s="19">
        <v>24.6</v>
      </c>
      <c r="L44" s="19">
        <v>282.3</v>
      </c>
      <c r="M44" s="19">
        <v>38.21</v>
      </c>
      <c r="N44" s="19">
        <v>3.8900000000000006</v>
      </c>
      <c r="O44" s="19">
        <v>1113.7</v>
      </c>
      <c r="P44" s="68">
        <f t="shared" si="0"/>
        <v>2049</v>
      </c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</row>
    <row r="45" spans="1:41" s="2" customFormat="1" ht="12.75" x14ac:dyDescent="0.2">
      <c r="A45" s="19" t="s">
        <v>56</v>
      </c>
      <c r="B45" s="19">
        <v>16.3</v>
      </c>
      <c r="C45" s="19">
        <v>19.5</v>
      </c>
      <c r="D45" s="19">
        <v>238.6</v>
      </c>
      <c r="E45" s="19">
        <v>220.4</v>
      </c>
      <c r="F45" s="19">
        <v>17.600000000000001</v>
      </c>
      <c r="G45" s="19">
        <v>54.945025747700001</v>
      </c>
      <c r="H45" s="19">
        <v>1</v>
      </c>
      <c r="I45" s="19">
        <v>17.454974252300005</v>
      </c>
      <c r="J45" s="23">
        <v>0.7</v>
      </c>
      <c r="K45" s="19">
        <v>24</v>
      </c>
      <c r="L45" s="19">
        <v>280.7</v>
      </c>
      <c r="M45" s="19">
        <v>38.090000000000003</v>
      </c>
      <c r="N45" s="19">
        <v>3.6099999999999994</v>
      </c>
      <c r="O45" s="19">
        <v>1111.5999999999999</v>
      </c>
      <c r="P45" s="68">
        <f t="shared" si="0"/>
        <v>2044.5</v>
      </c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</row>
    <row r="46" spans="1:41" s="2" customFormat="1" ht="12.75" x14ac:dyDescent="0.2">
      <c r="A46" s="63">
        <v>2012</v>
      </c>
      <c r="B46" s="19"/>
      <c r="C46" s="19"/>
      <c r="D46" s="19"/>
      <c r="E46" s="19"/>
      <c r="F46" s="19"/>
      <c r="G46" s="19"/>
      <c r="H46" s="19"/>
      <c r="I46" s="19"/>
      <c r="J46" s="23"/>
      <c r="K46" s="19"/>
      <c r="L46" s="19"/>
      <c r="M46" s="19"/>
      <c r="N46" s="19"/>
      <c r="O46" s="19"/>
      <c r="P46" s="68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</row>
    <row r="47" spans="1:41" s="2" customFormat="1" ht="12.75" x14ac:dyDescent="0.2">
      <c r="A47" s="19" t="s">
        <v>57</v>
      </c>
      <c r="B47" s="19">
        <v>16.399999999999999</v>
      </c>
      <c r="C47" s="19">
        <v>19.899999999999999</v>
      </c>
      <c r="D47" s="19">
        <v>235.4</v>
      </c>
      <c r="E47" s="19">
        <v>220.7</v>
      </c>
      <c r="F47" s="19">
        <v>18.27</v>
      </c>
      <c r="G47" s="19">
        <v>55.510824196544995</v>
      </c>
      <c r="H47" s="19">
        <v>1</v>
      </c>
      <c r="I47" s="19">
        <v>18.789175803455002</v>
      </c>
      <c r="J47" s="23">
        <v>0.7</v>
      </c>
      <c r="K47" s="19">
        <v>23.6</v>
      </c>
      <c r="L47" s="19">
        <v>279</v>
      </c>
      <c r="M47" s="19">
        <v>38.03</v>
      </c>
      <c r="N47" s="19">
        <v>3.0700000000000003</v>
      </c>
      <c r="O47" s="19">
        <v>1110.7</v>
      </c>
      <c r="P47" s="68">
        <f t="shared" si="0"/>
        <v>2041.0700000000002</v>
      </c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</row>
    <row r="48" spans="1:41" s="2" customFormat="1" ht="12.75" x14ac:dyDescent="0.2">
      <c r="A48" s="19" t="s">
        <v>58</v>
      </c>
      <c r="B48" s="19">
        <v>16.899999999999999</v>
      </c>
      <c r="C48" s="19">
        <v>19.899999999999999</v>
      </c>
      <c r="D48" s="19">
        <v>235.5</v>
      </c>
      <c r="E48" s="19">
        <v>221.2</v>
      </c>
      <c r="F48" s="19">
        <v>18.27</v>
      </c>
      <c r="G48" s="19">
        <v>55.687637330200005</v>
      </c>
      <c r="H48" s="19">
        <v>1</v>
      </c>
      <c r="I48" s="19">
        <v>18.91236266979999</v>
      </c>
      <c r="J48" s="23">
        <v>0.7</v>
      </c>
      <c r="K48" s="19">
        <v>23.6</v>
      </c>
      <c r="L48" s="19">
        <v>275</v>
      </c>
      <c r="M48" s="19">
        <v>37.840000000000003</v>
      </c>
      <c r="N48" s="19">
        <v>3.0599999999999952</v>
      </c>
      <c r="O48" s="19">
        <v>1110.7</v>
      </c>
      <c r="P48" s="68">
        <f t="shared" si="0"/>
        <v>2038.27</v>
      </c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</row>
    <row r="49" spans="1:41" s="2" customFormat="1" ht="12.75" x14ac:dyDescent="0.2">
      <c r="A49" s="19" t="s">
        <v>47</v>
      </c>
      <c r="B49" s="19">
        <v>16.600000000000001</v>
      </c>
      <c r="C49" s="19">
        <v>19.899999999999999</v>
      </c>
      <c r="D49" s="19">
        <v>237.3</v>
      </c>
      <c r="E49" s="19">
        <v>221.4</v>
      </c>
      <c r="F49" s="19">
        <v>17.899999999999999</v>
      </c>
      <c r="G49" s="19">
        <v>55.439622955900006</v>
      </c>
      <c r="H49" s="19">
        <v>1</v>
      </c>
      <c r="I49" s="19">
        <v>18.860377044099991</v>
      </c>
      <c r="J49" s="23">
        <v>0.7</v>
      </c>
      <c r="K49" s="19">
        <v>23.6</v>
      </c>
      <c r="L49" s="19">
        <v>275</v>
      </c>
      <c r="M49" s="19">
        <v>37.68</v>
      </c>
      <c r="N49" s="19">
        <v>3.2199999999999989</v>
      </c>
      <c r="O49" s="19">
        <v>1107.4000000000001</v>
      </c>
      <c r="P49" s="68">
        <f t="shared" si="0"/>
        <v>2036.0000000000002</v>
      </c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</row>
    <row r="50" spans="1:41" s="2" customFormat="1" ht="12.75" x14ac:dyDescent="0.2">
      <c r="A50" s="19" t="s">
        <v>48</v>
      </c>
      <c r="B50" s="19">
        <v>16.5</v>
      </c>
      <c r="C50" s="19">
        <v>19.399999999999999</v>
      </c>
      <c r="D50" s="19">
        <v>234.6</v>
      </c>
      <c r="E50" s="19">
        <v>221.7</v>
      </c>
      <c r="F50" s="19">
        <v>17.87</v>
      </c>
      <c r="G50" s="19">
        <v>55.491874180499998</v>
      </c>
      <c r="H50" s="19">
        <v>1</v>
      </c>
      <c r="I50" s="19">
        <v>18.508125819500002</v>
      </c>
      <c r="J50" s="23">
        <v>0.6</v>
      </c>
      <c r="K50" s="19">
        <v>23.8</v>
      </c>
      <c r="L50" s="19">
        <v>273.39999999999998</v>
      </c>
      <c r="M50" s="19">
        <v>37.4</v>
      </c>
      <c r="N50" s="19">
        <v>3.3000000000000043</v>
      </c>
      <c r="O50" s="19">
        <v>1106.8</v>
      </c>
      <c r="P50" s="68">
        <f t="shared" si="0"/>
        <v>2030.37</v>
      </c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</row>
    <row r="51" spans="1:41" s="2" customFormat="1" ht="12.75" x14ac:dyDescent="0.2">
      <c r="A51" s="19" t="s">
        <v>49</v>
      </c>
      <c r="B51" s="19">
        <v>14.6</v>
      </c>
      <c r="C51" s="19">
        <v>18.7</v>
      </c>
      <c r="D51" s="19">
        <v>235.2</v>
      </c>
      <c r="E51" s="19">
        <v>224.1</v>
      </c>
      <c r="F51" s="19">
        <v>18.36</v>
      </c>
      <c r="G51" s="19">
        <v>54.049955112599996</v>
      </c>
      <c r="H51" s="19">
        <v>1</v>
      </c>
      <c r="I51" s="19">
        <v>16.250044887400001</v>
      </c>
      <c r="J51" s="23">
        <v>0.6</v>
      </c>
      <c r="K51" s="19">
        <v>23.4</v>
      </c>
      <c r="L51" s="19">
        <v>292.10000000000002</v>
      </c>
      <c r="M51" s="19">
        <v>37.33</v>
      </c>
      <c r="N51" s="19">
        <v>2.5700000000000003</v>
      </c>
      <c r="O51" s="19">
        <v>1105.5999999999999</v>
      </c>
      <c r="P51" s="68">
        <f t="shared" si="0"/>
        <v>2043.8600000000001</v>
      </c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</row>
    <row r="52" spans="1:41" s="2" customFormat="1" ht="12.75" x14ac:dyDescent="0.2">
      <c r="A52" s="19" t="s">
        <v>50</v>
      </c>
      <c r="B52" s="19">
        <v>14.7</v>
      </c>
      <c r="C52" s="19">
        <v>18.7</v>
      </c>
      <c r="D52" s="19">
        <v>235.5</v>
      </c>
      <c r="E52" s="19">
        <v>225.1</v>
      </c>
      <c r="F52" s="19">
        <v>19.2</v>
      </c>
      <c r="G52" s="19">
        <v>54.310853350499997</v>
      </c>
      <c r="H52" s="19">
        <v>1</v>
      </c>
      <c r="I52" s="19">
        <v>16.389146649500006</v>
      </c>
      <c r="J52" s="23">
        <v>0.6</v>
      </c>
      <c r="K52" s="19">
        <v>23.5</v>
      </c>
      <c r="L52" s="19">
        <v>290.5</v>
      </c>
      <c r="M52" s="19">
        <v>37.15</v>
      </c>
      <c r="N52" s="19">
        <v>2.5500000000000043</v>
      </c>
      <c r="O52" s="19">
        <v>1102.0999999999999</v>
      </c>
      <c r="P52" s="68">
        <f t="shared" si="0"/>
        <v>2041.3</v>
      </c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</row>
    <row r="53" spans="1:41" s="2" customFormat="1" ht="12.75" x14ac:dyDescent="0.2">
      <c r="A53" s="19" t="s">
        <v>51</v>
      </c>
      <c r="B53" s="19">
        <v>14.36</v>
      </c>
      <c r="C53" s="19">
        <v>19.190000000000001</v>
      </c>
      <c r="D53" s="19">
        <v>233.18</v>
      </c>
      <c r="E53" s="19">
        <v>226.8</v>
      </c>
      <c r="F53" s="19">
        <v>20.5</v>
      </c>
      <c r="G53" s="19">
        <v>53.980883288299999</v>
      </c>
      <c r="H53" s="19">
        <v>1</v>
      </c>
      <c r="I53" s="19">
        <v>16.319116711699998</v>
      </c>
      <c r="J53" s="23">
        <v>0.6</v>
      </c>
      <c r="K53" s="19">
        <v>22.3</v>
      </c>
      <c r="L53" s="19">
        <v>288.8</v>
      </c>
      <c r="M53" s="19">
        <v>37.15</v>
      </c>
      <c r="N53" s="19">
        <v>2.3500000000000014</v>
      </c>
      <c r="O53" s="19">
        <v>1101.8</v>
      </c>
      <c r="P53" s="68">
        <f t="shared" si="0"/>
        <v>2038.33</v>
      </c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</row>
    <row r="54" spans="1:41" s="2" customFormat="1" ht="12.75" x14ac:dyDescent="0.2">
      <c r="A54" s="19" t="s">
        <v>52</v>
      </c>
      <c r="B54" s="19">
        <v>14.8</v>
      </c>
      <c r="C54" s="19">
        <v>19.2</v>
      </c>
      <c r="D54" s="19">
        <v>233.2</v>
      </c>
      <c r="E54" s="19">
        <v>226.8</v>
      </c>
      <c r="F54" s="19">
        <v>20.5</v>
      </c>
      <c r="G54" s="19">
        <v>54.470470105100006</v>
      </c>
      <c r="H54" s="19">
        <v>1</v>
      </c>
      <c r="I54" s="19">
        <v>14.629529894899989</v>
      </c>
      <c r="J54" s="23">
        <v>0.6</v>
      </c>
      <c r="K54" s="19">
        <v>22.5</v>
      </c>
      <c r="L54" s="19">
        <v>284.8</v>
      </c>
      <c r="M54" s="19">
        <v>36.85</v>
      </c>
      <c r="N54" s="19">
        <v>2.3500000000000014</v>
      </c>
      <c r="O54" s="19">
        <v>1100.0999999999999</v>
      </c>
      <c r="P54" s="68">
        <f t="shared" si="0"/>
        <v>2031.8</v>
      </c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</row>
    <row r="55" spans="1:41" s="2" customFormat="1" ht="12.75" x14ac:dyDescent="0.2">
      <c r="A55" s="19" t="s">
        <v>59</v>
      </c>
      <c r="B55" s="19">
        <v>15.1</v>
      </c>
      <c r="C55" s="19">
        <v>19.8</v>
      </c>
      <c r="D55" s="19">
        <v>234.1</v>
      </c>
      <c r="E55" s="19">
        <v>230.6</v>
      </c>
      <c r="F55" s="19">
        <v>21</v>
      </c>
      <c r="G55" s="19">
        <v>55.192682236900005</v>
      </c>
      <c r="H55" s="19">
        <v>0.96</v>
      </c>
      <c r="I55" s="19">
        <v>14.947317763099988</v>
      </c>
      <c r="J55" s="23">
        <v>0.6</v>
      </c>
      <c r="K55" s="19">
        <v>22.8</v>
      </c>
      <c r="L55" s="19">
        <v>283.2</v>
      </c>
      <c r="M55" s="19">
        <v>36.85</v>
      </c>
      <c r="N55" s="19">
        <v>2.3500000000000014</v>
      </c>
      <c r="O55" s="19">
        <v>1100.0999999999999</v>
      </c>
      <c r="P55" s="68">
        <f t="shared" si="0"/>
        <v>2037.6</v>
      </c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</row>
    <row r="56" spans="1:41" s="2" customFormat="1" ht="12.75" x14ac:dyDescent="0.2">
      <c r="A56" s="19" t="s">
        <v>54</v>
      </c>
      <c r="B56" s="19">
        <v>14.7</v>
      </c>
      <c r="C56" s="19">
        <v>20.6</v>
      </c>
      <c r="D56" s="19">
        <v>232.2</v>
      </c>
      <c r="E56" s="19">
        <v>231.4</v>
      </c>
      <c r="F56" s="19">
        <v>20.9</v>
      </c>
      <c r="G56" s="19">
        <v>55.134704850699997</v>
      </c>
      <c r="H56" s="19">
        <v>0.96</v>
      </c>
      <c r="I56" s="19">
        <v>14.605295149300005</v>
      </c>
      <c r="J56" s="23">
        <v>0.4</v>
      </c>
      <c r="K56" s="19">
        <v>22.8</v>
      </c>
      <c r="L56" s="19">
        <v>283.2</v>
      </c>
      <c r="M56" s="19">
        <v>36.75</v>
      </c>
      <c r="N56" s="19">
        <v>2.4500000000000028</v>
      </c>
      <c r="O56" s="19">
        <v>1100.0999999999999</v>
      </c>
      <c r="P56" s="68">
        <f t="shared" si="0"/>
        <v>2036.1999999999998</v>
      </c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</row>
    <row r="57" spans="1:41" s="2" customFormat="1" ht="12.75" x14ac:dyDescent="0.2">
      <c r="A57" s="19" t="s">
        <v>55</v>
      </c>
      <c r="B57" s="19">
        <v>15.121009000000001</v>
      </c>
      <c r="C57" s="19">
        <v>20.639727300000001</v>
      </c>
      <c r="D57" s="19">
        <v>234.17028019999998</v>
      </c>
      <c r="E57" s="19">
        <v>233.1</v>
      </c>
      <c r="F57" s="19">
        <v>21.197081899999997</v>
      </c>
      <c r="G57" s="19">
        <v>54.928563033100005</v>
      </c>
      <c r="H57" s="19">
        <v>0.96</v>
      </c>
      <c r="I57" s="19">
        <v>12.801143700000004</v>
      </c>
      <c r="J57" s="23">
        <v>0.38355079999999997</v>
      </c>
      <c r="K57" s="19">
        <v>22.7</v>
      </c>
      <c r="L57" s="19">
        <v>281.86651710000001</v>
      </c>
      <c r="M57" s="19">
        <v>36.64</v>
      </c>
      <c r="N57" s="19">
        <v>2.3570587999999901</v>
      </c>
      <c r="O57" s="19">
        <v>1099.9095743</v>
      </c>
      <c r="P57" s="68">
        <f t="shared" si="0"/>
        <v>2036.7745061331</v>
      </c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</row>
    <row r="58" spans="1:41" s="2" customFormat="1" ht="12.75" x14ac:dyDescent="0.2">
      <c r="A58" s="19" t="s">
        <v>56</v>
      </c>
      <c r="B58" s="19">
        <v>14.9</v>
      </c>
      <c r="C58" s="19">
        <v>21.5</v>
      </c>
      <c r="D58" s="19">
        <v>235.2</v>
      </c>
      <c r="E58" s="19">
        <v>234.1</v>
      </c>
      <c r="F58" s="19">
        <v>21.6</v>
      </c>
      <c r="G58" s="19">
        <v>55.004076789199999</v>
      </c>
      <c r="H58" s="19">
        <v>0.96</v>
      </c>
      <c r="I58" s="19">
        <v>14.5359232108</v>
      </c>
      <c r="J58" s="23">
        <v>0.4</v>
      </c>
      <c r="K58" s="19">
        <v>21.6</v>
      </c>
      <c r="L58" s="19">
        <v>280.3</v>
      </c>
      <c r="M58" s="19">
        <v>36.64</v>
      </c>
      <c r="N58" s="19">
        <v>2.759999999999998</v>
      </c>
      <c r="O58" s="19">
        <v>1091.2</v>
      </c>
      <c r="P58" s="68">
        <f t="shared" si="0"/>
        <v>2030.6999999999998</v>
      </c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</row>
    <row r="59" spans="1:41" ht="12.75" x14ac:dyDescent="0.2">
      <c r="A59" s="63">
        <v>2013</v>
      </c>
      <c r="B59" s="19"/>
      <c r="C59" s="19"/>
      <c r="D59" s="19"/>
      <c r="E59" s="19"/>
      <c r="F59" s="19"/>
      <c r="G59" s="19"/>
      <c r="H59" s="19"/>
      <c r="I59" s="19"/>
      <c r="J59" s="23"/>
      <c r="K59" s="19"/>
      <c r="L59" s="19"/>
      <c r="M59" s="19"/>
      <c r="N59" s="19"/>
      <c r="O59" s="19"/>
      <c r="P59" s="68"/>
    </row>
    <row r="60" spans="1:41" s="2" customFormat="1" ht="12.75" x14ac:dyDescent="0.2">
      <c r="A60" s="19" t="s">
        <v>57</v>
      </c>
      <c r="B60" s="19">
        <v>15.3</v>
      </c>
      <c r="C60" s="19">
        <v>21.5</v>
      </c>
      <c r="D60" s="19">
        <v>231.6</v>
      </c>
      <c r="E60" s="19">
        <v>233.3</v>
      </c>
      <c r="F60" s="19">
        <v>22.5</v>
      </c>
      <c r="G60" s="19">
        <v>55.162262003399995</v>
      </c>
      <c r="H60" s="19">
        <v>0.96</v>
      </c>
      <c r="I60" s="19">
        <v>14.477737996599998</v>
      </c>
      <c r="J60" s="23">
        <v>0.4</v>
      </c>
      <c r="K60" s="19">
        <v>21.6</v>
      </c>
      <c r="L60" s="19">
        <v>277.39999999999998</v>
      </c>
      <c r="M60" s="19">
        <v>36.46</v>
      </c>
      <c r="N60" s="19">
        <v>2.8399999999999963</v>
      </c>
      <c r="O60" s="19">
        <v>1091.2</v>
      </c>
      <c r="P60" s="68">
        <f t="shared" si="0"/>
        <v>2024.7000000000003</v>
      </c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</row>
    <row r="61" spans="1:41" s="2" customFormat="1" ht="12.75" x14ac:dyDescent="0.2">
      <c r="A61" s="19" t="s">
        <v>58</v>
      </c>
      <c r="B61" s="19">
        <v>14.9</v>
      </c>
      <c r="C61" s="19">
        <v>23</v>
      </c>
      <c r="D61" s="19">
        <v>233.3</v>
      </c>
      <c r="E61" s="19">
        <v>231.9</v>
      </c>
      <c r="F61" s="19">
        <v>23.2</v>
      </c>
      <c r="G61" s="19">
        <v>54.213508603299999</v>
      </c>
      <c r="H61" s="19">
        <v>0.96</v>
      </c>
      <c r="I61" s="19">
        <v>13.026491396700003</v>
      </c>
      <c r="J61" s="23">
        <v>0.4</v>
      </c>
      <c r="K61" s="19">
        <v>21.4</v>
      </c>
      <c r="L61" s="19">
        <v>276</v>
      </c>
      <c r="M61" s="19">
        <v>72.33</v>
      </c>
      <c r="N61" s="19">
        <v>2.269999999999996</v>
      </c>
      <c r="O61" s="19">
        <v>1089.5999999999999</v>
      </c>
      <c r="P61" s="68">
        <f t="shared" si="0"/>
        <v>2056.5</v>
      </c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</row>
    <row r="62" spans="1:41" s="2" customFormat="1" ht="12.75" x14ac:dyDescent="0.2">
      <c r="A62" s="19" t="s">
        <v>47</v>
      </c>
      <c r="B62" s="19">
        <v>14.5</v>
      </c>
      <c r="C62" s="19">
        <v>23.648734800000003</v>
      </c>
      <c r="D62" s="19">
        <v>233.85086779999997</v>
      </c>
      <c r="E62" s="19">
        <v>235.3</v>
      </c>
      <c r="F62" s="19">
        <v>23.100007600000001</v>
      </c>
      <c r="G62" s="19">
        <v>53.611903750199993</v>
      </c>
      <c r="H62" s="19">
        <v>0.96</v>
      </c>
      <c r="I62" s="19">
        <v>12.828096249800012</v>
      </c>
      <c r="J62" s="23">
        <v>0.38355079999999997</v>
      </c>
      <c r="K62" s="19">
        <v>22.1</v>
      </c>
      <c r="L62" s="19">
        <v>274.29445310000006</v>
      </c>
      <c r="M62" s="19">
        <v>72.16</v>
      </c>
      <c r="N62" s="19">
        <v>2.2400000000000091</v>
      </c>
      <c r="O62" s="19">
        <v>1057.8</v>
      </c>
      <c r="P62" s="68">
        <f t="shared" si="0"/>
        <v>2026.7776140999999</v>
      </c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</row>
    <row r="63" spans="1:41" s="2" customFormat="1" ht="12.75" x14ac:dyDescent="0.2">
      <c r="A63" s="19" t="s">
        <v>48</v>
      </c>
      <c r="B63" s="19">
        <v>14.782719199999999</v>
      </c>
      <c r="C63" s="19">
        <v>22.6139349</v>
      </c>
      <c r="D63" s="19">
        <v>229.46929029999998</v>
      </c>
      <c r="E63" s="19">
        <v>235.7</v>
      </c>
      <c r="F63" s="19">
        <v>23.342972000000003</v>
      </c>
      <c r="G63" s="19">
        <v>54.004861589999997</v>
      </c>
      <c r="H63" s="19">
        <v>3.66</v>
      </c>
      <c r="I63" s="19">
        <v>12.735138410000008</v>
      </c>
      <c r="J63" s="23">
        <v>0.19414300000000001</v>
      </c>
      <c r="K63" s="19">
        <v>21.8</v>
      </c>
      <c r="L63" s="19">
        <v>274.29445310000006</v>
      </c>
      <c r="M63" s="19">
        <v>71.88</v>
      </c>
      <c r="N63" s="19">
        <v>2.3200000000000074</v>
      </c>
      <c r="O63" s="19">
        <v>1057.8</v>
      </c>
      <c r="P63" s="68">
        <f t="shared" si="0"/>
        <v>2024.5975125</v>
      </c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</row>
    <row r="64" spans="1:41" s="2" customFormat="1" ht="12.75" x14ac:dyDescent="0.2">
      <c r="A64" s="19" t="s">
        <v>49</v>
      </c>
      <c r="B64" s="19">
        <v>13.7</v>
      </c>
      <c r="C64" s="19">
        <v>23.002432000000002</v>
      </c>
      <c r="D64" s="19">
        <v>231.9</v>
      </c>
      <c r="E64" s="19">
        <v>233.8</v>
      </c>
      <c r="F64" s="19">
        <v>32.795879199999995</v>
      </c>
      <c r="G64" s="19">
        <v>53.638566190150001</v>
      </c>
      <c r="H64" s="19">
        <v>3.66</v>
      </c>
      <c r="I64" s="19">
        <v>11.001433809849996</v>
      </c>
      <c r="J64" s="23">
        <v>0.19414300000000001</v>
      </c>
      <c r="K64" s="19">
        <v>22.5</v>
      </c>
      <c r="L64" s="19">
        <v>272.98563210000003</v>
      </c>
      <c r="M64" s="19">
        <v>101.01</v>
      </c>
      <c r="N64" s="19">
        <v>2.1899999999999977</v>
      </c>
      <c r="O64" s="19">
        <v>1057.8</v>
      </c>
      <c r="P64" s="68">
        <f t="shared" si="0"/>
        <v>2060.1780863000004</v>
      </c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</row>
    <row r="65" spans="1:41" s="2" customFormat="1" ht="12.75" x14ac:dyDescent="0.2">
      <c r="A65" s="19" t="s">
        <v>50</v>
      </c>
      <c r="B65" s="19">
        <v>13.8</v>
      </c>
      <c r="C65" s="19">
        <v>24.2019746</v>
      </c>
      <c r="D65" s="19">
        <v>235</v>
      </c>
      <c r="E65" s="19">
        <v>234.5</v>
      </c>
      <c r="F65" s="19">
        <v>34.6</v>
      </c>
      <c r="G65" s="19">
        <v>53.824487499600004</v>
      </c>
      <c r="H65" s="19">
        <v>3.66</v>
      </c>
      <c r="I65" s="19">
        <v>11.015512500399996</v>
      </c>
      <c r="J65" s="23">
        <v>0.19414300000000001</v>
      </c>
      <c r="K65" s="19">
        <v>22.5</v>
      </c>
      <c r="L65" s="19">
        <v>272.98563210000003</v>
      </c>
      <c r="M65" s="19">
        <v>100.84</v>
      </c>
      <c r="N65" s="19">
        <v>2.1599999999999966</v>
      </c>
      <c r="O65" s="19">
        <v>1057.8</v>
      </c>
      <c r="P65" s="68">
        <f t="shared" si="0"/>
        <v>2067.0817496999998</v>
      </c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</row>
    <row r="66" spans="1:41" s="2" customFormat="1" ht="12.75" x14ac:dyDescent="0.2">
      <c r="A66" s="19" t="s">
        <v>51</v>
      </c>
      <c r="B66" s="19">
        <v>13.8</v>
      </c>
      <c r="C66" s="19">
        <v>24.6</v>
      </c>
      <c r="D66" s="19">
        <v>231.7</v>
      </c>
      <c r="E66" s="19">
        <v>235.1</v>
      </c>
      <c r="F66" s="19">
        <v>36.4</v>
      </c>
      <c r="G66" s="19">
        <v>54.229613432799994</v>
      </c>
      <c r="H66" s="19">
        <v>4.66</v>
      </c>
      <c r="I66" s="19">
        <v>11.610386567200006</v>
      </c>
      <c r="J66" s="23">
        <v>0.2</v>
      </c>
      <c r="K66" s="19">
        <v>21.9</v>
      </c>
      <c r="L66" s="19">
        <v>268.5</v>
      </c>
      <c r="M66" s="19">
        <v>134.05000000000001</v>
      </c>
      <c r="N66" s="19">
        <v>1.75</v>
      </c>
      <c r="O66" s="19">
        <v>1057.8</v>
      </c>
      <c r="P66" s="68">
        <f t="shared" si="0"/>
        <v>2096.3000000000002</v>
      </c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</row>
    <row r="67" spans="1:41" s="2" customFormat="1" ht="12.75" x14ac:dyDescent="0.2">
      <c r="A67" s="19" t="s">
        <v>52</v>
      </c>
      <c r="B67" s="19">
        <v>13.8</v>
      </c>
      <c r="C67" s="19">
        <v>24.8</v>
      </c>
      <c r="D67" s="19">
        <v>234.4</v>
      </c>
      <c r="E67" s="19">
        <v>235.2</v>
      </c>
      <c r="F67" s="19">
        <v>36.9</v>
      </c>
      <c r="G67" s="19">
        <v>54.229613432799994</v>
      </c>
      <c r="H67" s="19">
        <v>4.66</v>
      </c>
      <c r="I67" s="19">
        <v>9.9103865672000033</v>
      </c>
      <c r="J67" s="23">
        <v>0.2</v>
      </c>
      <c r="K67" s="19">
        <v>22.1</v>
      </c>
      <c r="L67" s="19">
        <v>284.60000000000002</v>
      </c>
      <c r="M67" s="19">
        <v>133.75</v>
      </c>
      <c r="N67" s="19">
        <v>1.6500000000000057</v>
      </c>
      <c r="O67" s="19">
        <v>1056.2</v>
      </c>
      <c r="P67" s="68">
        <f t="shared" si="0"/>
        <v>2112.4000000000005</v>
      </c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</row>
    <row r="68" spans="1:41" s="2" customFormat="1" ht="12.75" x14ac:dyDescent="0.2">
      <c r="A68" s="19" t="s">
        <v>59</v>
      </c>
      <c r="B68" s="19">
        <v>14.2</v>
      </c>
      <c r="C68" s="19">
        <v>24.8</v>
      </c>
      <c r="D68" s="19">
        <v>237.1</v>
      </c>
      <c r="E68" s="19">
        <v>238.7</v>
      </c>
      <c r="F68" s="19">
        <v>36.5</v>
      </c>
      <c r="G68" s="19">
        <v>54.902437420799998</v>
      </c>
      <c r="H68" s="19">
        <v>4.58</v>
      </c>
      <c r="I68" s="19">
        <v>10.017562579200002</v>
      </c>
      <c r="J68" s="23">
        <v>0.2</v>
      </c>
      <c r="K68" s="19">
        <v>22.5</v>
      </c>
      <c r="L68" s="19">
        <v>282.89999999999998</v>
      </c>
      <c r="M68" s="19">
        <v>133.83000000000001</v>
      </c>
      <c r="N68" s="19">
        <v>1.6699999999999875</v>
      </c>
      <c r="O68" s="19">
        <v>1056.2</v>
      </c>
      <c r="P68" s="68">
        <f t="shared" si="0"/>
        <v>2118.1000000000004</v>
      </c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</row>
    <row r="69" spans="1:41" s="2" customFormat="1" ht="12.75" x14ac:dyDescent="0.2">
      <c r="A69" s="19" t="s">
        <v>54</v>
      </c>
      <c r="B69" s="19">
        <v>14.3</v>
      </c>
      <c r="C69" s="19">
        <v>24.1</v>
      </c>
      <c r="D69" s="19">
        <v>233.5</v>
      </c>
      <c r="E69" s="19">
        <v>239.2</v>
      </c>
      <c r="F69" s="19">
        <v>36.799999999999997</v>
      </c>
      <c r="G69" s="19">
        <v>55.044159920399998</v>
      </c>
      <c r="H69" s="19">
        <v>7.11</v>
      </c>
      <c r="I69" s="19">
        <v>9.5458400796000049</v>
      </c>
      <c r="J69" s="19">
        <v>0</v>
      </c>
      <c r="K69" s="19">
        <v>22.5</v>
      </c>
      <c r="L69" s="19">
        <v>285.39999999999998</v>
      </c>
      <c r="M69" s="19">
        <v>178.04</v>
      </c>
      <c r="N69" s="19">
        <v>1.6599999999999966</v>
      </c>
      <c r="O69" s="19">
        <v>1056.2</v>
      </c>
      <c r="P69" s="68">
        <f t="shared" si="0"/>
        <v>2163.4</v>
      </c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</row>
    <row r="70" spans="1:41" s="2" customFormat="1" ht="12.75" x14ac:dyDescent="0.2">
      <c r="A70" s="19" t="s">
        <v>55</v>
      </c>
      <c r="B70" s="19">
        <v>14.2</v>
      </c>
      <c r="C70" s="19">
        <v>23.4</v>
      </c>
      <c r="D70" s="19">
        <v>234.7</v>
      </c>
      <c r="E70" s="19">
        <v>238</v>
      </c>
      <c r="F70" s="19">
        <v>37.595349599999999</v>
      </c>
      <c r="G70" s="19">
        <v>54.942878437099999</v>
      </c>
      <c r="H70" s="19">
        <v>7.11</v>
      </c>
      <c r="I70" s="19">
        <v>9.7471215628999985</v>
      </c>
      <c r="J70" s="19">
        <v>0</v>
      </c>
      <c r="K70" s="19">
        <v>22.6</v>
      </c>
      <c r="L70" s="19">
        <v>284.10474710000005</v>
      </c>
      <c r="M70" s="19">
        <v>178.06</v>
      </c>
      <c r="N70" s="19">
        <v>1.6399999999999864</v>
      </c>
      <c r="O70" s="19">
        <v>1056.1943871999999</v>
      </c>
      <c r="P70" s="68">
        <f t="shared" si="0"/>
        <v>2162.2944839000002</v>
      </c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</row>
    <row r="71" spans="1:41" s="2" customFormat="1" ht="12.75" x14ac:dyDescent="0.2">
      <c r="A71" s="19" t="s">
        <v>56</v>
      </c>
      <c r="B71" s="19">
        <v>14.1</v>
      </c>
      <c r="C71" s="19">
        <v>23.8</v>
      </c>
      <c r="D71" s="19">
        <v>237.3</v>
      </c>
      <c r="E71" s="19">
        <v>240.6</v>
      </c>
      <c r="F71" s="19">
        <v>39.200000000000003</v>
      </c>
      <c r="G71" s="19">
        <v>55.114305399999999</v>
      </c>
      <c r="H71" s="19">
        <v>8.2100000000000009</v>
      </c>
      <c r="I71" s="19">
        <v>11.275694599999994</v>
      </c>
      <c r="J71" s="19">
        <v>0</v>
      </c>
      <c r="K71" s="19">
        <v>23.3</v>
      </c>
      <c r="L71" s="19">
        <v>280.7</v>
      </c>
      <c r="M71" s="19">
        <v>178</v>
      </c>
      <c r="N71" s="19">
        <v>1.5999999999999943</v>
      </c>
      <c r="O71" s="19">
        <v>1056.2</v>
      </c>
      <c r="P71" s="68">
        <f t="shared" si="0"/>
        <v>2169.3999999999996</v>
      </c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</row>
    <row r="72" spans="1:41" s="2" customFormat="1" ht="14.25" customHeight="1" x14ac:dyDescent="0.2">
      <c r="A72" s="63">
        <v>2014</v>
      </c>
      <c r="B72" s="19"/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68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</row>
    <row r="73" spans="1:41" s="2" customFormat="1" ht="12.75" x14ac:dyDescent="0.2">
      <c r="A73" s="19" t="s">
        <v>57</v>
      </c>
      <c r="B73" s="19">
        <v>13.697044399999999</v>
      </c>
      <c r="C73" s="19">
        <v>23.766213</v>
      </c>
      <c r="D73" s="19">
        <v>232.82222200000001</v>
      </c>
      <c r="E73" s="19">
        <v>239.726811</v>
      </c>
      <c r="F73" s="19">
        <v>39.949365</v>
      </c>
      <c r="G73" s="19">
        <v>54.90673150517236</v>
      </c>
      <c r="H73" s="19">
        <v>8.2100000000000009</v>
      </c>
      <c r="I73" s="19">
        <v>10.283268494827645</v>
      </c>
      <c r="J73" s="19">
        <v>0</v>
      </c>
      <c r="K73" s="19">
        <v>22.238931999999998</v>
      </c>
      <c r="L73" s="19">
        <v>277.8</v>
      </c>
      <c r="M73" s="19">
        <v>196.66</v>
      </c>
      <c r="N73" s="19">
        <v>1.5912040000000047</v>
      </c>
      <c r="O73" s="19">
        <v>1056.2</v>
      </c>
      <c r="P73" s="68">
        <f t="shared" ref="P73:P134" si="1">SUM(B73:O73)</f>
        <v>2177.8517914000004</v>
      </c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</row>
    <row r="74" spans="1:41" s="2" customFormat="1" ht="12.75" x14ac:dyDescent="0.2">
      <c r="A74" s="19" t="s">
        <v>58</v>
      </c>
      <c r="B74" s="19">
        <v>13.993990999999999</v>
      </c>
      <c r="C74" s="19">
        <v>23.766213</v>
      </c>
      <c r="D74" s="19">
        <v>235.54084800000001</v>
      </c>
      <c r="E74" s="19">
        <v>239.15627499999999</v>
      </c>
      <c r="F74" s="19">
        <v>39.949365</v>
      </c>
      <c r="G74" s="19">
        <v>55.379140374000002</v>
      </c>
      <c r="H74" s="19">
        <v>9.7100000000000009</v>
      </c>
      <c r="I74" s="19">
        <v>8.5108596259999914</v>
      </c>
      <c r="J74" s="19">
        <v>0</v>
      </c>
      <c r="K74" s="19">
        <v>22.341555</v>
      </c>
      <c r="L74" s="19">
        <v>273.89999999999998</v>
      </c>
      <c r="M74" s="19">
        <v>196.62</v>
      </c>
      <c r="N74" s="19">
        <v>1.0625509999999849</v>
      </c>
      <c r="O74" s="19">
        <v>1053</v>
      </c>
      <c r="P74" s="68">
        <f t="shared" si="1"/>
        <v>2172.9307979999999</v>
      </c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</row>
    <row r="75" spans="1:41" s="2" customFormat="1" ht="12.75" x14ac:dyDescent="0.2">
      <c r="A75" s="19" t="s">
        <v>47</v>
      </c>
      <c r="B75" s="19">
        <v>13.96156</v>
      </c>
      <c r="C75" s="19">
        <v>24.000298999999998</v>
      </c>
      <c r="D75" s="19">
        <v>236.81322299999999</v>
      </c>
      <c r="E75" s="19">
        <v>238.85964899999999</v>
      </c>
      <c r="F75" s="19">
        <v>40.106686000000003</v>
      </c>
      <c r="G75" s="19">
        <v>55.315794532357451</v>
      </c>
      <c r="H75" s="19">
        <v>9.6199999999999992</v>
      </c>
      <c r="I75" s="19">
        <v>8.4642054676425413</v>
      </c>
      <c r="J75" s="19">
        <v>0</v>
      </c>
      <c r="K75" s="19">
        <v>22.553142999999999</v>
      </c>
      <c r="L75" s="19">
        <v>272.2</v>
      </c>
      <c r="M75" s="19">
        <v>210.4</v>
      </c>
      <c r="N75" s="19">
        <v>1.0540639999999826</v>
      </c>
      <c r="O75" s="19">
        <v>1053</v>
      </c>
      <c r="P75" s="68">
        <f t="shared" si="1"/>
        <v>2186.3486240000002</v>
      </c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</row>
    <row r="76" spans="1:41" s="2" customFormat="1" ht="12.75" x14ac:dyDescent="0.2">
      <c r="A76" s="19" t="s">
        <v>48</v>
      </c>
      <c r="B76" s="19">
        <v>13.980712</v>
      </c>
      <c r="C76" s="19">
        <v>22.965499000000001</v>
      </c>
      <c r="D76" s="19">
        <v>233.73559599999999</v>
      </c>
      <c r="E76" s="19">
        <v>237.883522</v>
      </c>
      <c r="F76" s="19">
        <v>39.706685999999998</v>
      </c>
      <c r="G76" s="19">
        <v>55.461095882957451</v>
      </c>
      <c r="H76" s="19">
        <v>9.6199999999999992</v>
      </c>
      <c r="I76" s="19">
        <v>8.0189041170425437</v>
      </c>
      <c r="J76" s="19">
        <v>0</v>
      </c>
      <c r="K76" s="19">
        <v>22.425961000000001</v>
      </c>
      <c r="L76" s="19">
        <v>272.2</v>
      </c>
      <c r="M76" s="19">
        <v>210.25</v>
      </c>
      <c r="N76" s="19">
        <v>1.0569680000000119</v>
      </c>
      <c r="O76" s="19">
        <v>1053</v>
      </c>
      <c r="P76" s="68">
        <f t="shared" si="1"/>
        <v>2180.3049440000004</v>
      </c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</row>
    <row r="77" spans="1:41" s="2" customFormat="1" ht="12.75" x14ac:dyDescent="0.2">
      <c r="A77" s="19" t="s">
        <v>49</v>
      </c>
      <c r="B77" s="19">
        <v>12.950837999999999</v>
      </c>
      <c r="C77" s="19">
        <v>23.152761000000002</v>
      </c>
      <c r="D77" s="19">
        <v>235.45876000000001</v>
      </c>
      <c r="E77" s="19">
        <v>236.287238</v>
      </c>
      <c r="F77" s="19">
        <v>39.944457999999997</v>
      </c>
      <c r="G77" s="19">
        <v>55.131161788209994</v>
      </c>
      <c r="H77" s="19">
        <v>9.6199999999999992</v>
      </c>
      <c r="I77" s="19">
        <v>7.9488382117900098</v>
      </c>
      <c r="J77" s="19">
        <v>0</v>
      </c>
      <c r="K77" s="19">
        <v>22.631014</v>
      </c>
      <c r="L77" s="19">
        <v>270.88703809999998</v>
      </c>
      <c r="M77" s="19">
        <v>210.29</v>
      </c>
      <c r="N77" s="19">
        <v>1.0622910000000161</v>
      </c>
      <c r="O77" s="19">
        <v>1053.0041999999999</v>
      </c>
      <c r="P77" s="68">
        <f t="shared" si="1"/>
        <v>2178.3685980999999</v>
      </c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</row>
    <row r="78" spans="1:41" s="2" customFormat="1" ht="12.75" x14ac:dyDescent="0.2">
      <c r="A78" s="19" t="s">
        <v>50</v>
      </c>
      <c r="B78" s="19">
        <v>12.78007</v>
      </c>
      <c r="C78" s="19">
        <v>23.152761000000002</v>
      </c>
      <c r="D78" s="19">
        <v>237.92131599999999</v>
      </c>
      <c r="E78" s="19">
        <v>236.320572</v>
      </c>
      <c r="F78" s="19">
        <v>40.780437999999997</v>
      </c>
      <c r="G78" s="19">
        <v>55.325097934474506</v>
      </c>
      <c r="H78" s="19">
        <v>9.6199999999999992</v>
      </c>
      <c r="I78" s="19">
        <v>8.3549020655254775</v>
      </c>
      <c r="J78" s="19">
        <v>0</v>
      </c>
      <c r="K78" s="19">
        <v>21.751733000000002</v>
      </c>
      <c r="L78" s="19">
        <v>267.58703409999998</v>
      </c>
      <c r="M78" s="19">
        <v>210.26</v>
      </c>
      <c r="N78" s="19">
        <v>1.056225000000012</v>
      </c>
      <c r="O78" s="19">
        <v>1053.0041999999999</v>
      </c>
      <c r="P78" s="68">
        <f t="shared" si="1"/>
        <v>2177.9143490999995</v>
      </c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</row>
    <row r="79" spans="1:41" s="2" customFormat="1" ht="12.75" x14ac:dyDescent="0.2">
      <c r="A79" s="19" t="s">
        <v>51</v>
      </c>
      <c r="B79" s="19">
        <v>12.395844</v>
      </c>
      <c r="C79" s="19">
        <v>23.152761000000002</v>
      </c>
      <c r="D79" s="19">
        <v>234.37953899999999</v>
      </c>
      <c r="E79" s="19">
        <v>235.47822099999999</v>
      </c>
      <c r="F79" s="19">
        <v>40.780437999999997</v>
      </c>
      <c r="G79" s="19">
        <v>54.803303248100001</v>
      </c>
      <c r="H79" s="19">
        <v>10.96</v>
      </c>
      <c r="I79" s="19">
        <v>8.3366967518999928</v>
      </c>
      <c r="J79" s="19">
        <v>0</v>
      </c>
      <c r="K79" s="19">
        <v>21.852257000000002</v>
      </c>
      <c r="L79" s="19">
        <v>264.7</v>
      </c>
      <c r="M79" s="19">
        <v>263.86</v>
      </c>
      <c r="N79" s="19">
        <v>0.53119099999997843</v>
      </c>
      <c r="O79" s="19">
        <v>1053</v>
      </c>
      <c r="P79" s="68">
        <f t="shared" si="1"/>
        <v>2224.230251</v>
      </c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</row>
    <row r="80" spans="1:41" s="2" customFormat="1" ht="12.75" x14ac:dyDescent="0.2">
      <c r="A80" s="19" t="s">
        <v>52</v>
      </c>
      <c r="B80" s="19">
        <v>12.194075</v>
      </c>
      <c r="C80" s="19">
        <v>24.036397999999998</v>
      </c>
      <c r="D80" s="19">
        <v>236.57212200000001</v>
      </c>
      <c r="E80" s="19">
        <v>238.319254</v>
      </c>
      <c r="F80" s="19">
        <v>41.185333</v>
      </c>
      <c r="G80" s="19">
        <v>53.0593291558</v>
      </c>
      <c r="H80" s="19">
        <v>10.96</v>
      </c>
      <c r="I80" s="19">
        <v>8.3806708442000044</v>
      </c>
      <c r="J80" s="19">
        <v>0</v>
      </c>
      <c r="K80" s="19">
        <v>21.745041000000001</v>
      </c>
      <c r="L80" s="19">
        <v>260.7</v>
      </c>
      <c r="M80" s="19">
        <v>263.7</v>
      </c>
      <c r="N80" s="19">
        <v>0.5318110000000047</v>
      </c>
      <c r="O80" s="19">
        <v>1053</v>
      </c>
      <c r="P80" s="68">
        <f t="shared" si="1"/>
        <v>2224.3840340000002</v>
      </c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</row>
    <row r="81" spans="1:41" s="2" customFormat="1" ht="12.75" x14ac:dyDescent="0.2">
      <c r="A81" s="19" t="s">
        <v>59</v>
      </c>
      <c r="B81" s="19">
        <v>11.671141</v>
      </c>
      <c r="C81" s="19">
        <v>24.725797</v>
      </c>
      <c r="D81" s="19">
        <v>236.905824</v>
      </c>
      <c r="E81" s="19">
        <v>238.022628</v>
      </c>
      <c r="F81" s="19">
        <v>41.786002000000003</v>
      </c>
      <c r="G81" s="19">
        <v>53.0593291558</v>
      </c>
      <c r="H81" s="19">
        <v>10.8</v>
      </c>
      <c r="I81" s="19">
        <v>8.2406708442000074</v>
      </c>
      <c r="J81" s="19">
        <v>0</v>
      </c>
      <c r="K81" s="19">
        <v>21.863177</v>
      </c>
      <c r="L81" s="19">
        <v>259.05026600000002</v>
      </c>
      <c r="M81" s="19">
        <v>291.89</v>
      </c>
      <c r="N81" s="19">
        <v>0.52756900000002815</v>
      </c>
      <c r="O81" s="19">
        <v>1053</v>
      </c>
      <c r="P81" s="68">
        <f t="shared" si="1"/>
        <v>2251.5424039999998</v>
      </c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</row>
    <row r="82" spans="1:41" s="2" customFormat="1" ht="12.75" x14ac:dyDescent="0.2">
      <c r="A82" s="19" t="s">
        <v>54</v>
      </c>
      <c r="B82" s="19">
        <v>11.514101999999999</v>
      </c>
      <c r="C82" s="19">
        <v>23.690996999999999</v>
      </c>
      <c r="D82" s="19">
        <v>235.67057800000001</v>
      </c>
      <c r="E82" s="19">
        <v>236.63157699999999</v>
      </c>
      <c r="F82" s="19">
        <v>41.386001999999998</v>
      </c>
      <c r="G82" s="19">
        <v>52.907227988299994</v>
      </c>
      <c r="H82" s="19">
        <v>15.77</v>
      </c>
      <c r="I82" s="19">
        <v>7.8227720117000068</v>
      </c>
      <c r="J82" s="19">
        <v>0</v>
      </c>
      <c r="K82" s="19">
        <v>21.398149</v>
      </c>
      <c r="L82" s="19">
        <v>259.05026600000002</v>
      </c>
      <c r="M82" s="19">
        <v>292.01</v>
      </c>
      <c r="N82" s="19">
        <v>0.52634100000000217</v>
      </c>
      <c r="O82" s="19">
        <v>1053</v>
      </c>
      <c r="P82" s="68">
        <f t="shared" si="1"/>
        <v>2251.3780120000001</v>
      </c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</row>
    <row r="83" spans="1:41" s="2" customFormat="1" ht="12.75" x14ac:dyDescent="0.2">
      <c r="A83" s="19" t="s">
        <v>55</v>
      </c>
      <c r="B83" s="19">
        <v>11.478427999999999</v>
      </c>
      <c r="C83" s="19">
        <v>24.705981999999999</v>
      </c>
      <c r="D83" s="19">
        <v>236.621737</v>
      </c>
      <c r="E83" s="19">
        <v>234.685543</v>
      </c>
      <c r="F83" s="19">
        <v>42.306358000000003</v>
      </c>
      <c r="G83" s="19">
        <v>52.402967882399999</v>
      </c>
      <c r="H83" s="19">
        <v>15.77</v>
      </c>
      <c r="I83" s="19">
        <v>7.7270321175999932</v>
      </c>
      <c r="J83" s="19">
        <v>0</v>
      </c>
      <c r="K83" s="19">
        <v>21.869129999999998</v>
      </c>
      <c r="L83" s="19">
        <v>257.741445</v>
      </c>
      <c r="M83" s="19">
        <v>292.10000000000002</v>
      </c>
      <c r="N83" s="19">
        <v>0.529200000000003</v>
      </c>
      <c r="O83" s="19">
        <v>1053</v>
      </c>
      <c r="P83" s="68">
        <f t="shared" si="1"/>
        <v>2250.9378230000002</v>
      </c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</row>
    <row r="84" spans="1:41" s="2" customFormat="1" ht="12.75" x14ac:dyDescent="0.2">
      <c r="A84" s="19" t="s">
        <v>56</v>
      </c>
      <c r="B84" s="19">
        <v>10.973696</v>
      </c>
      <c r="C84" s="19">
        <v>24.705981999999999</v>
      </c>
      <c r="D84" s="19">
        <v>238.98830100000001</v>
      </c>
      <c r="E84" s="19">
        <v>240.597487</v>
      </c>
      <c r="F84" s="19">
        <v>42.609707999999998</v>
      </c>
      <c r="G84" s="19">
        <v>51.850751173099994</v>
      </c>
      <c r="H84" s="19">
        <v>15.77</v>
      </c>
      <c r="I84" s="19">
        <v>8.1792488269000039</v>
      </c>
      <c r="J84" s="19">
        <v>0</v>
      </c>
      <c r="K84" s="19">
        <v>22.056355</v>
      </c>
      <c r="L84" s="19">
        <v>254.441441</v>
      </c>
      <c r="M84" s="19">
        <v>292.11</v>
      </c>
      <c r="N84" s="19">
        <v>0.53170999999997548</v>
      </c>
      <c r="O84" s="19">
        <v>1053</v>
      </c>
      <c r="P84" s="68">
        <f t="shared" si="1"/>
        <v>2255.8146800000004</v>
      </c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</row>
    <row r="85" spans="1:41" s="72" customFormat="1" ht="12.75" x14ac:dyDescent="0.2">
      <c r="A85" s="63">
        <v>2015</v>
      </c>
      <c r="B85" s="67"/>
      <c r="C85" s="67"/>
      <c r="D85" s="67"/>
      <c r="E85" s="67"/>
      <c r="F85" s="67"/>
      <c r="G85" s="67"/>
      <c r="H85" s="67"/>
      <c r="I85" s="67"/>
      <c r="J85" s="70"/>
      <c r="K85" s="67"/>
      <c r="L85" s="67"/>
      <c r="M85" s="67"/>
      <c r="N85" s="67"/>
      <c r="O85" s="67"/>
      <c r="P85" s="68"/>
      <c r="Q85" s="71"/>
      <c r="R85" s="71"/>
      <c r="S85" s="71"/>
      <c r="T85" s="71"/>
      <c r="U85" s="71"/>
      <c r="V85" s="71"/>
      <c r="W85" s="71"/>
      <c r="X85" s="71"/>
      <c r="Y85" s="71"/>
      <c r="Z85" s="71"/>
      <c r="AA85" s="71"/>
      <c r="AB85" s="71"/>
      <c r="AC85" s="71"/>
      <c r="AD85" s="71"/>
      <c r="AE85" s="71"/>
      <c r="AF85" s="71"/>
      <c r="AG85" s="71"/>
      <c r="AH85" s="71"/>
      <c r="AI85" s="71"/>
      <c r="AJ85" s="71"/>
      <c r="AK85" s="71"/>
      <c r="AL85" s="71"/>
      <c r="AM85" s="71"/>
      <c r="AN85" s="71"/>
      <c r="AO85" s="71"/>
    </row>
    <row r="86" spans="1:41" s="72" customFormat="1" ht="12.75" x14ac:dyDescent="0.2">
      <c r="A86" s="101" t="s">
        <v>57</v>
      </c>
      <c r="B86" s="19">
        <v>10.111691200000001</v>
      </c>
      <c r="C86" s="19">
        <v>25.517944</v>
      </c>
      <c r="D86" s="19">
        <v>234.771163</v>
      </c>
      <c r="E86" s="19">
        <v>239.8</v>
      </c>
      <c r="F86" s="19">
        <v>43</v>
      </c>
      <c r="G86" s="19">
        <v>50.454641397999993</v>
      </c>
      <c r="H86" s="19">
        <v>15.77</v>
      </c>
      <c r="I86" s="19">
        <v>7.8753586020000022</v>
      </c>
      <c r="J86" s="19">
        <v>0</v>
      </c>
      <c r="K86" s="19">
        <v>20.924734000000001</v>
      </c>
      <c r="L86" s="19">
        <v>251.5296731</v>
      </c>
      <c r="M86" s="19">
        <v>292.89</v>
      </c>
      <c r="N86" s="19">
        <v>0</v>
      </c>
      <c r="O86" s="19">
        <v>1053.0041999999999</v>
      </c>
      <c r="P86" s="68">
        <f t="shared" si="1"/>
        <v>2245.6494052999997</v>
      </c>
      <c r="Q86" s="71"/>
      <c r="R86" s="71"/>
      <c r="S86" s="71"/>
      <c r="T86" s="71"/>
      <c r="U86" s="71"/>
      <c r="V86" s="71"/>
      <c r="W86" s="71"/>
      <c r="X86" s="71"/>
      <c r="Y86" s="71"/>
      <c r="Z86" s="71"/>
      <c r="AA86" s="71"/>
      <c r="AB86" s="71"/>
      <c r="AC86" s="71"/>
      <c r="AD86" s="71"/>
      <c r="AE86" s="71"/>
      <c r="AF86" s="71"/>
      <c r="AG86" s="71"/>
      <c r="AH86" s="71"/>
      <c r="AI86" s="71"/>
      <c r="AJ86" s="71"/>
      <c r="AK86" s="71"/>
      <c r="AL86" s="71"/>
      <c r="AM86" s="71"/>
      <c r="AN86" s="71"/>
      <c r="AO86" s="71"/>
    </row>
    <row r="87" spans="1:41" s="50" customFormat="1" ht="12.75" x14ac:dyDescent="0.2">
      <c r="A87" s="19" t="s">
        <v>58</v>
      </c>
      <c r="B87" s="19">
        <v>10</v>
      </c>
      <c r="C87" s="19">
        <v>27.043438999999999</v>
      </c>
      <c r="D87" s="19">
        <v>235.104241</v>
      </c>
      <c r="E87" s="19">
        <v>241</v>
      </c>
      <c r="F87" s="19">
        <v>43</v>
      </c>
      <c r="G87" s="19">
        <v>50.368391088899997</v>
      </c>
      <c r="H87" s="19">
        <v>16.079999999999998</v>
      </c>
      <c r="I87" s="19">
        <v>7.8516089111000014</v>
      </c>
      <c r="J87" s="19">
        <v>0</v>
      </c>
      <c r="K87" s="19">
        <v>20.930572000000002</v>
      </c>
      <c r="L87" s="19">
        <v>247.6</v>
      </c>
      <c r="M87" s="19">
        <v>322.58999999999997</v>
      </c>
      <c r="N87" s="19">
        <v>0</v>
      </c>
      <c r="O87" s="19">
        <v>1053</v>
      </c>
      <c r="P87" s="68">
        <f t="shared" si="1"/>
        <v>2274.568252</v>
      </c>
      <c r="Q87" s="52"/>
      <c r="R87" s="52"/>
      <c r="S87" s="52"/>
      <c r="T87" s="52"/>
      <c r="U87" s="52"/>
      <c r="V87" s="52"/>
      <c r="W87" s="52"/>
      <c r="X87" s="52"/>
      <c r="Y87" s="52"/>
      <c r="Z87" s="52"/>
      <c r="AA87" s="52"/>
      <c r="AB87" s="52"/>
      <c r="AC87" s="52"/>
      <c r="AD87" s="52"/>
      <c r="AE87" s="52"/>
      <c r="AF87" s="52"/>
      <c r="AG87" s="52"/>
      <c r="AH87" s="52"/>
      <c r="AI87" s="52"/>
      <c r="AJ87" s="52"/>
      <c r="AK87" s="52"/>
      <c r="AL87" s="52"/>
      <c r="AM87" s="52"/>
      <c r="AN87" s="52"/>
      <c r="AO87" s="52"/>
    </row>
    <row r="88" spans="1:41" s="50" customFormat="1" ht="12.75" x14ac:dyDescent="0.2">
      <c r="A88" s="19" t="s">
        <v>47</v>
      </c>
      <c r="B88" s="19">
        <v>9.6</v>
      </c>
      <c r="C88" s="19">
        <v>27.343060000000001</v>
      </c>
      <c r="D88" s="19">
        <v>235.70992899999999</v>
      </c>
      <c r="E88" s="19">
        <v>243.8</v>
      </c>
      <c r="F88" s="19">
        <v>42.9</v>
      </c>
      <c r="G88" s="19">
        <v>49.369891659900006</v>
      </c>
      <c r="H88" s="19">
        <v>18.989999999999998</v>
      </c>
      <c r="I88" s="19">
        <v>7.5401083401000015</v>
      </c>
      <c r="J88" s="19">
        <v>0</v>
      </c>
      <c r="K88" s="19">
        <v>20.618713</v>
      </c>
      <c r="L88" s="19">
        <v>246.9</v>
      </c>
      <c r="M88" s="19">
        <v>322.52999999999997</v>
      </c>
      <c r="N88" s="19">
        <v>0</v>
      </c>
      <c r="O88" s="19">
        <v>1053</v>
      </c>
      <c r="P88" s="68">
        <f t="shared" si="1"/>
        <v>2278.3017019999998</v>
      </c>
      <c r="Q88" s="52"/>
      <c r="R88" s="52"/>
      <c r="S88" s="52"/>
      <c r="T88" s="52"/>
      <c r="U88" s="52"/>
      <c r="V88" s="52"/>
      <c r="W88" s="52"/>
      <c r="X88" s="52"/>
      <c r="Y88" s="52"/>
      <c r="Z88" s="52"/>
      <c r="AA88" s="52"/>
      <c r="AB88" s="52"/>
      <c r="AC88" s="52"/>
      <c r="AD88" s="52"/>
      <c r="AE88" s="52"/>
      <c r="AF88" s="52"/>
      <c r="AG88" s="52"/>
      <c r="AH88" s="52"/>
      <c r="AI88" s="52"/>
      <c r="AJ88" s="52"/>
      <c r="AK88" s="52"/>
      <c r="AL88" s="52"/>
      <c r="AM88" s="52"/>
      <c r="AN88" s="52"/>
      <c r="AO88" s="52"/>
    </row>
    <row r="89" spans="1:41" s="50" customFormat="1" ht="12.75" x14ac:dyDescent="0.2">
      <c r="A89" s="19" t="s">
        <v>48</v>
      </c>
      <c r="B89" s="19">
        <v>10</v>
      </c>
      <c r="C89" s="19">
        <v>26.989798</v>
      </c>
      <c r="D89" s="19">
        <v>232.00129200000001</v>
      </c>
      <c r="E89" s="19">
        <v>244.3</v>
      </c>
      <c r="F89" s="19">
        <v>43.5</v>
      </c>
      <c r="G89" s="19">
        <v>50.333676234199999</v>
      </c>
      <c r="H89" s="19">
        <v>18.989999999999998</v>
      </c>
      <c r="I89" s="19">
        <v>7.2763237657999973</v>
      </c>
      <c r="J89" s="19">
        <v>0</v>
      </c>
      <c r="K89" s="19">
        <v>20.567920999999998</v>
      </c>
      <c r="L89" s="19">
        <v>246.9</v>
      </c>
      <c r="M89" s="19">
        <v>322.58999999999997</v>
      </c>
      <c r="N89" s="19">
        <v>0</v>
      </c>
      <c r="O89" s="19">
        <v>1053</v>
      </c>
      <c r="P89" s="68">
        <f t="shared" si="1"/>
        <v>2276.4490109999997</v>
      </c>
      <c r="Q89" s="52"/>
      <c r="R89" s="52"/>
      <c r="S89" s="52"/>
      <c r="T89" s="52"/>
      <c r="U89" s="52"/>
      <c r="V89" s="52"/>
      <c r="W89" s="52"/>
      <c r="X89" s="52"/>
      <c r="Y89" s="52"/>
      <c r="Z89" s="52"/>
      <c r="AA89" s="52"/>
      <c r="AB89" s="52"/>
      <c r="AC89" s="52"/>
      <c r="AD89" s="52"/>
      <c r="AE89" s="52"/>
      <c r="AF89" s="52"/>
      <c r="AG89" s="52"/>
      <c r="AH89" s="52"/>
      <c r="AI89" s="52"/>
      <c r="AJ89" s="52"/>
      <c r="AK89" s="52"/>
      <c r="AL89" s="52"/>
      <c r="AM89" s="52"/>
      <c r="AN89" s="52"/>
      <c r="AO89" s="52"/>
    </row>
    <row r="90" spans="1:41" s="50" customFormat="1" ht="12.75" x14ac:dyDescent="0.2">
      <c r="A90" s="19" t="s">
        <v>49</v>
      </c>
      <c r="B90" s="19">
        <v>9.8000000000000007</v>
      </c>
      <c r="C90" s="19">
        <v>26.883178000000001</v>
      </c>
      <c r="D90" s="19">
        <v>234.90128100000001</v>
      </c>
      <c r="E90" s="19">
        <v>241.2</v>
      </c>
      <c r="F90" s="19">
        <v>43.4</v>
      </c>
      <c r="G90" s="19">
        <v>49.763923155000001</v>
      </c>
      <c r="H90" s="19">
        <v>18.989999999999998</v>
      </c>
      <c r="I90" s="19">
        <v>7.3460768449999954</v>
      </c>
      <c r="J90" s="19">
        <v>0</v>
      </c>
      <c r="K90" s="19">
        <v>20.576332000000001</v>
      </c>
      <c r="L90" s="19">
        <v>265.60000000000002</v>
      </c>
      <c r="M90" s="19">
        <v>326.10000000000002</v>
      </c>
      <c r="N90" s="19">
        <v>0</v>
      </c>
      <c r="O90" s="19">
        <v>1053.0041999999999</v>
      </c>
      <c r="P90" s="68">
        <f t="shared" si="1"/>
        <v>2297.5649909999997</v>
      </c>
      <c r="Q90" s="52"/>
      <c r="R90" s="52"/>
      <c r="S90" s="52"/>
      <c r="T90" s="52"/>
      <c r="U90" s="52"/>
      <c r="V90" s="52"/>
      <c r="W90" s="52"/>
      <c r="X90" s="52"/>
      <c r="Y90" s="52"/>
      <c r="Z90" s="52"/>
      <c r="AA90" s="52"/>
      <c r="AB90" s="52"/>
      <c r="AC90" s="52"/>
      <c r="AD90" s="52"/>
      <c r="AE90" s="52"/>
      <c r="AF90" s="52"/>
      <c r="AG90" s="52"/>
      <c r="AH90" s="52"/>
      <c r="AI90" s="52"/>
      <c r="AJ90" s="52"/>
      <c r="AK90" s="52"/>
      <c r="AL90" s="52"/>
      <c r="AM90" s="52"/>
      <c r="AN90" s="52"/>
      <c r="AO90" s="52"/>
    </row>
    <row r="91" spans="1:41" s="50" customFormat="1" ht="12.75" x14ac:dyDescent="0.2">
      <c r="A91" s="19" t="s">
        <v>50</v>
      </c>
      <c r="B91" s="19">
        <v>9.7706619000000003</v>
      </c>
      <c r="C91" s="19">
        <v>27.472505999999999</v>
      </c>
      <c r="D91" s="19">
        <v>235.978129</v>
      </c>
      <c r="E91" s="19">
        <v>244.4</v>
      </c>
      <c r="F91" s="19">
        <v>43.2</v>
      </c>
      <c r="G91" s="19">
        <v>50.329381613000002</v>
      </c>
      <c r="H91" s="19">
        <v>18.989999999999998</v>
      </c>
      <c r="I91" s="19">
        <v>7.6806183869999991</v>
      </c>
      <c r="J91" s="19">
        <v>0</v>
      </c>
      <c r="K91" s="19">
        <v>20.650621000000001</v>
      </c>
      <c r="L91" s="19">
        <v>262.29584799999998</v>
      </c>
      <c r="M91" s="19">
        <v>353.74</v>
      </c>
      <c r="N91" s="19">
        <v>0</v>
      </c>
      <c r="O91" s="19">
        <v>1053.0041999999999</v>
      </c>
      <c r="P91" s="68">
        <f t="shared" si="1"/>
        <v>2327.5119658999997</v>
      </c>
      <c r="Q91" s="52"/>
      <c r="R91" s="52"/>
      <c r="S91" s="52"/>
      <c r="T91" s="52"/>
      <c r="U91" s="52"/>
      <c r="V91" s="52"/>
      <c r="W91" s="52"/>
      <c r="X91" s="52"/>
      <c r="Y91" s="52"/>
      <c r="Z91" s="52"/>
      <c r="AA91" s="52"/>
      <c r="AB91" s="52"/>
      <c r="AC91" s="52"/>
      <c r="AD91" s="52"/>
      <c r="AE91" s="52"/>
      <c r="AF91" s="52"/>
      <c r="AG91" s="52"/>
      <c r="AH91" s="52"/>
      <c r="AI91" s="52"/>
      <c r="AJ91" s="52"/>
      <c r="AK91" s="52"/>
      <c r="AL91" s="52"/>
      <c r="AM91" s="52"/>
      <c r="AN91" s="52"/>
      <c r="AO91" s="52"/>
    </row>
    <row r="92" spans="1:41" s="50" customFormat="1" ht="12.75" x14ac:dyDescent="0.2">
      <c r="A92" s="19" t="s">
        <v>51</v>
      </c>
      <c r="B92" s="19">
        <v>9.5597325000000009</v>
      </c>
      <c r="C92" s="19">
        <v>28.294103</v>
      </c>
      <c r="D92" s="19">
        <v>234.50994</v>
      </c>
      <c r="E92" s="19">
        <v>243.7</v>
      </c>
      <c r="F92" s="19">
        <v>49.2</v>
      </c>
      <c r="G92" s="19">
        <v>49.914234897</v>
      </c>
      <c r="H92" s="19">
        <v>18.989999999999998</v>
      </c>
      <c r="I92" s="19">
        <v>7.5957651030000015</v>
      </c>
      <c r="J92" s="19">
        <v>0</v>
      </c>
      <c r="K92" s="19">
        <v>19.851521000000002</v>
      </c>
      <c r="L92" s="19">
        <v>259.38407999999998</v>
      </c>
      <c r="M92" s="19">
        <v>353.77</v>
      </c>
      <c r="N92" s="19">
        <v>0</v>
      </c>
      <c r="O92" s="19">
        <v>1053.0041999999999</v>
      </c>
      <c r="P92" s="68">
        <f t="shared" si="1"/>
        <v>2327.7735764999998</v>
      </c>
      <c r="Q92" s="52"/>
      <c r="R92" s="52"/>
      <c r="S92" s="52"/>
      <c r="T92" s="52"/>
      <c r="U92" s="52"/>
      <c r="V92" s="52"/>
      <c r="W92" s="52"/>
      <c r="X92" s="52"/>
      <c r="Y92" s="52"/>
      <c r="Z92" s="52"/>
      <c r="AA92" s="52"/>
      <c r="AB92" s="52"/>
      <c r="AC92" s="52"/>
      <c r="AD92" s="52"/>
      <c r="AE92" s="52"/>
      <c r="AF92" s="52"/>
      <c r="AG92" s="52"/>
      <c r="AH92" s="52"/>
      <c r="AI92" s="52"/>
      <c r="AJ92" s="52"/>
      <c r="AK92" s="52"/>
      <c r="AL92" s="52"/>
      <c r="AM92" s="52"/>
      <c r="AN92" s="52"/>
      <c r="AO92" s="52"/>
    </row>
    <row r="93" spans="1:41" s="50" customFormat="1" ht="12.75" x14ac:dyDescent="0.2">
      <c r="A93" s="19" t="s">
        <v>52</v>
      </c>
      <c r="B93" s="19">
        <v>9.6999999999999993</v>
      </c>
      <c r="C93" s="19">
        <v>28.294103</v>
      </c>
      <c r="D93" s="19">
        <v>235.149607</v>
      </c>
      <c r="E93" s="19">
        <v>245.4</v>
      </c>
      <c r="F93" s="19">
        <v>49.2</v>
      </c>
      <c r="G93" s="19">
        <v>50.239910340000002</v>
      </c>
      <c r="H93" s="19">
        <v>22.08</v>
      </c>
      <c r="I93" s="19">
        <v>7.5800896600000058</v>
      </c>
      <c r="J93" s="19">
        <v>0</v>
      </c>
      <c r="K93" s="19">
        <v>20.124229</v>
      </c>
      <c r="L93" s="19">
        <v>255.4</v>
      </c>
      <c r="M93" s="19">
        <v>353.81</v>
      </c>
      <c r="N93" s="19">
        <v>0</v>
      </c>
      <c r="O93" s="19">
        <v>1053</v>
      </c>
      <c r="P93" s="68">
        <f t="shared" si="1"/>
        <v>2329.9779390000003</v>
      </c>
      <c r="Q93" s="52"/>
      <c r="R93" s="52"/>
      <c r="S93" s="52"/>
      <c r="T93" s="52"/>
      <c r="U93" s="52"/>
      <c r="V93" s="52"/>
      <c r="W93" s="52"/>
      <c r="X93" s="52"/>
      <c r="Y93" s="52"/>
      <c r="Z93" s="52"/>
      <c r="AA93" s="52"/>
      <c r="AB93" s="52"/>
      <c r="AC93" s="52"/>
      <c r="AD93" s="52"/>
      <c r="AE93" s="52"/>
      <c r="AF93" s="52"/>
      <c r="AG93" s="52"/>
      <c r="AH93" s="52"/>
      <c r="AI93" s="52"/>
      <c r="AJ93" s="52"/>
      <c r="AK93" s="52"/>
      <c r="AL93" s="52"/>
      <c r="AM93" s="52"/>
      <c r="AN93" s="52"/>
      <c r="AO93" s="52"/>
    </row>
    <row r="94" spans="1:41" s="50" customFormat="1" ht="12.75" x14ac:dyDescent="0.2">
      <c r="A94" s="19" t="s">
        <v>59</v>
      </c>
      <c r="B94" s="19">
        <v>9.6</v>
      </c>
      <c r="C94" s="19">
        <v>28.294103</v>
      </c>
      <c r="D94" s="19">
        <v>243.698115</v>
      </c>
      <c r="E94" s="19">
        <v>245.3</v>
      </c>
      <c r="F94" s="19">
        <v>49.4</v>
      </c>
      <c r="G94" s="19">
        <v>50.237763030000004</v>
      </c>
      <c r="H94" s="19">
        <v>21.9</v>
      </c>
      <c r="I94" s="19">
        <v>7.3622369699999979</v>
      </c>
      <c r="J94" s="19">
        <v>0</v>
      </c>
      <c r="K94" s="19">
        <v>20.372299999999999</v>
      </c>
      <c r="L94" s="19">
        <v>253.8</v>
      </c>
      <c r="M94" s="19">
        <v>367.1</v>
      </c>
      <c r="N94" s="19">
        <v>0</v>
      </c>
      <c r="O94" s="19">
        <v>1053</v>
      </c>
      <c r="P94" s="68">
        <f t="shared" si="1"/>
        <v>2350.0645180000001</v>
      </c>
      <c r="Q94" s="52"/>
      <c r="R94" s="52"/>
      <c r="S94" s="52"/>
      <c r="T94" s="52"/>
      <c r="U94" s="52"/>
      <c r="V94" s="52"/>
      <c r="W94" s="52"/>
      <c r="X94" s="52"/>
      <c r="Y94" s="52"/>
      <c r="Z94" s="52"/>
      <c r="AA94" s="52"/>
      <c r="AB94" s="52"/>
      <c r="AC94" s="52"/>
      <c r="AD94" s="52"/>
      <c r="AE94" s="52"/>
      <c r="AF94" s="52"/>
      <c r="AG94" s="52"/>
      <c r="AH94" s="52"/>
      <c r="AI94" s="52"/>
      <c r="AJ94" s="52"/>
      <c r="AK94" s="52"/>
      <c r="AL94" s="52"/>
      <c r="AM94" s="52"/>
      <c r="AN94" s="52"/>
      <c r="AO94" s="52"/>
    </row>
    <row r="95" spans="1:41" s="50" customFormat="1" ht="12.75" x14ac:dyDescent="0.2">
      <c r="A95" s="19" t="s">
        <v>54</v>
      </c>
      <c r="B95" s="19">
        <v>9.5</v>
      </c>
      <c r="C95" s="19">
        <v>27.743652000000001</v>
      </c>
      <c r="D95" s="19">
        <v>244.12967399999999</v>
      </c>
      <c r="E95" s="19">
        <v>244.8</v>
      </c>
      <c r="F95" s="19">
        <v>49</v>
      </c>
      <c r="G95" s="19">
        <v>49.991895960000001</v>
      </c>
      <c r="H95" s="19">
        <v>21.9</v>
      </c>
      <c r="I95" s="19">
        <v>7.1081040400000006</v>
      </c>
      <c r="J95" s="19">
        <v>0</v>
      </c>
      <c r="K95" s="19">
        <v>19.982624999999999</v>
      </c>
      <c r="L95" s="19">
        <v>253.8</v>
      </c>
      <c r="M95" s="19">
        <v>366.55</v>
      </c>
      <c r="N95" s="19">
        <v>0</v>
      </c>
      <c r="O95" s="19">
        <v>1053</v>
      </c>
      <c r="P95" s="68">
        <f t="shared" si="1"/>
        <v>2347.5059510000001</v>
      </c>
      <c r="Q95" s="52"/>
      <c r="R95" s="52"/>
      <c r="S95" s="52"/>
      <c r="T95" s="52"/>
      <c r="U95" s="52"/>
      <c r="V95" s="52"/>
      <c r="W95" s="52"/>
      <c r="X95" s="52"/>
      <c r="Y95" s="52"/>
      <c r="Z95" s="52"/>
      <c r="AA95" s="52"/>
      <c r="AB95" s="52"/>
      <c r="AC95" s="52"/>
      <c r="AD95" s="52"/>
      <c r="AE95" s="52"/>
      <c r="AF95" s="52"/>
      <c r="AG95" s="52"/>
      <c r="AH95" s="52"/>
      <c r="AI95" s="52"/>
      <c r="AJ95" s="52"/>
      <c r="AK95" s="52"/>
      <c r="AL95" s="52"/>
      <c r="AM95" s="52"/>
      <c r="AN95" s="52"/>
      <c r="AO95" s="52"/>
    </row>
    <row r="96" spans="1:41" s="50" customFormat="1" ht="12.75" x14ac:dyDescent="0.2">
      <c r="A96" s="19" t="s">
        <v>55</v>
      </c>
      <c r="B96" s="19">
        <v>9.1</v>
      </c>
      <c r="C96" s="19">
        <v>27.637032000000001</v>
      </c>
      <c r="D96" s="19">
        <v>248.759793</v>
      </c>
      <c r="E96" s="19">
        <v>239.8</v>
      </c>
      <c r="F96" s="19">
        <v>48.9</v>
      </c>
      <c r="G96" s="19">
        <v>49.107919770000002</v>
      </c>
      <c r="H96" s="19">
        <v>24.29</v>
      </c>
      <c r="I96" s="19">
        <v>7.1020802299999986</v>
      </c>
      <c r="J96" s="19">
        <v>0</v>
      </c>
      <c r="K96" s="19">
        <v>19.874507000000001</v>
      </c>
      <c r="L96" s="19">
        <v>252.45</v>
      </c>
      <c r="M96" s="19">
        <v>365.99</v>
      </c>
      <c r="N96" s="19">
        <v>0</v>
      </c>
      <c r="O96" s="19">
        <v>1053</v>
      </c>
      <c r="P96" s="68">
        <f t="shared" si="1"/>
        <v>2346.011332</v>
      </c>
      <c r="Q96" s="52"/>
      <c r="R96" s="52"/>
      <c r="S96" s="52"/>
      <c r="T96" s="52"/>
      <c r="U96" s="52"/>
      <c r="V96" s="52"/>
      <c r="W96" s="52"/>
      <c r="X96" s="52"/>
      <c r="Y96" s="52"/>
      <c r="Z96" s="52"/>
      <c r="AA96" s="52"/>
      <c r="AB96" s="52"/>
      <c r="AC96" s="52"/>
      <c r="AD96" s="52"/>
      <c r="AE96" s="52"/>
      <c r="AF96" s="52"/>
      <c r="AG96" s="52"/>
      <c r="AH96" s="52"/>
      <c r="AI96" s="52"/>
      <c r="AJ96" s="52"/>
      <c r="AK96" s="52"/>
      <c r="AL96" s="52"/>
      <c r="AM96" s="52"/>
      <c r="AN96" s="52"/>
      <c r="AO96" s="52"/>
    </row>
    <row r="97" spans="1:41" s="50" customFormat="1" ht="12.75" x14ac:dyDescent="0.2">
      <c r="A97" s="19" t="s">
        <v>56</v>
      </c>
      <c r="B97" s="19">
        <v>9</v>
      </c>
      <c r="C97" s="19">
        <v>27.637032000000001</v>
      </c>
      <c r="D97" s="19">
        <v>257.99270000000001</v>
      </c>
      <c r="E97" s="19">
        <v>240</v>
      </c>
      <c r="F97" s="19">
        <v>47.9</v>
      </c>
      <c r="G97" s="19">
        <v>49.593211959999998</v>
      </c>
      <c r="H97" s="19">
        <v>24.29</v>
      </c>
      <c r="I97" s="19">
        <v>6.9167880400000001</v>
      </c>
      <c r="J97" s="19">
        <v>0</v>
      </c>
      <c r="K97" s="19">
        <v>19.007504000000001</v>
      </c>
      <c r="L97" s="19">
        <v>249.2</v>
      </c>
      <c r="M97" s="19">
        <v>375.42</v>
      </c>
      <c r="N97" s="19">
        <v>0</v>
      </c>
      <c r="O97" s="19">
        <v>1053</v>
      </c>
      <c r="P97" s="68">
        <f t="shared" si="1"/>
        <v>2359.9572360000002</v>
      </c>
      <c r="Q97" s="52"/>
      <c r="R97" s="52"/>
      <c r="S97" s="52"/>
      <c r="T97" s="52"/>
      <c r="U97" s="52"/>
      <c r="V97" s="52"/>
      <c r="W97" s="52"/>
      <c r="X97" s="52"/>
      <c r="Y97" s="52"/>
      <c r="Z97" s="52"/>
      <c r="AA97" s="52"/>
      <c r="AB97" s="52"/>
      <c r="AC97" s="52"/>
      <c r="AD97" s="52"/>
      <c r="AE97" s="52"/>
      <c r="AF97" s="52"/>
      <c r="AG97" s="52"/>
      <c r="AH97" s="52"/>
      <c r="AI97" s="52"/>
      <c r="AJ97" s="52"/>
      <c r="AK97" s="52"/>
      <c r="AL97" s="52"/>
      <c r="AM97" s="52"/>
      <c r="AN97" s="52"/>
      <c r="AO97" s="52"/>
    </row>
    <row r="98" spans="1:41" s="2" customFormat="1" ht="12.75" x14ac:dyDescent="0.2">
      <c r="A98" s="63">
        <v>2016</v>
      </c>
      <c r="B98" s="19"/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6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</row>
    <row r="99" spans="1:41" s="65" customFormat="1" ht="12.75" x14ac:dyDescent="0.2">
      <c r="A99" s="101" t="s">
        <v>57</v>
      </c>
      <c r="B99" s="19">
        <v>9</v>
      </c>
      <c r="C99" s="19">
        <v>28.9</v>
      </c>
      <c r="D99" s="19">
        <v>254.49</v>
      </c>
      <c r="E99" s="19">
        <v>239.2</v>
      </c>
      <c r="F99" s="19">
        <v>47.9</v>
      </c>
      <c r="G99" s="19">
        <v>49.406038049999999</v>
      </c>
      <c r="H99" s="19">
        <v>24.29</v>
      </c>
      <c r="I99" s="19">
        <v>6.9039619499999958</v>
      </c>
      <c r="J99" s="19">
        <v>0</v>
      </c>
      <c r="K99" s="19">
        <v>21.1</v>
      </c>
      <c r="L99" s="19">
        <v>246.2</v>
      </c>
      <c r="M99" s="19">
        <v>376.07</v>
      </c>
      <c r="N99" s="19">
        <v>0</v>
      </c>
      <c r="O99" s="19">
        <v>1053.0041999999999</v>
      </c>
      <c r="P99" s="68">
        <f t="shared" si="1"/>
        <v>2356.4641999999994</v>
      </c>
      <c r="Q99" s="52"/>
      <c r="R99" s="52"/>
      <c r="S99" s="52"/>
      <c r="T99" s="52"/>
      <c r="U99" s="52"/>
      <c r="V99" s="52"/>
      <c r="W99" s="52"/>
      <c r="X99" s="52"/>
      <c r="Y99" s="52"/>
      <c r="Z99" s="52"/>
      <c r="AA99" s="52"/>
      <c r="AB99" s="52"/>
      <c r="AC99" s="52"/>
      <c r="AD99" s="52"/>
      <c r="AE99" s="52"/>
      <c r="AF99" s="52"/>
      <c r="AG99" s="52"/>
      <c r="AH99" s="52"/>
      <c r="AI99" s="52"/>
      <c r="AJ99" s="52"/>
      <c r="AK99" s="52"/>
      <c r="AL99" s="52"/>
      <c r="AM99" s="52"/>
      <c r="AN99" s="52"/>
      <c r="AO99" s="52"/>
    </row>
    <row r="100" spans="1:41" s="50" customFormat="1" ht="12.75" x14ac:dyDescent="0.2">
      <c r="A100" s="101" t="s">
        <v>58</v>
      </c>
      <c r="B100" s="19">
        <v>9</v>
      </c>
      <c r="C100" s="19">
        <v>29.1</v>
      </c>
      <c r="D100" s="19">
        <v>259.10000000000002</v>
      </c>
      <c r="E100" s="19">
        <v>238.4</v>
      </c>
      <c r="F100" s="19">
        <v>48.5</v>
      </c>
      <c r="G100" s="19">
        <v>49.435026749999999</v>
      </c>
      <c r="H100" s="19">
        <v>24.29</v>
      </c>
      <c r="I100" s="19">
        <v>7.2749732500000022</v>
      </c>
      <c r="J100" s="19">
        <v>0</v>
      </c>
      <c r="K100" s="19">
        <v>21.4</v>
      </c>
      <c r="L100" s="19">
        <v>242.3</v>
      </c>
      <c r="M100" s="19">
        <v>381</v>
      </c>
      <c r="N100" s="19">
        <v>0</v>
      </c>
      <c r="O100" s="19">
        <v>1053</v>
      </c>
      <c r="P100" s="68">
        <f t="shared" si="1"/>
        <v>2362.8000000000002</v>
      </c>
      <c r="Q100" s="52"/>
      <c r="R100" s="52"/>
      <c r="S100" s="52"/>
      <c r="T100" s="52"/>
      <c r="U100" s="52"/>
      <c r="V100" s="52"/>
      <c r="W100" s="52"/>
      <c r="X100" s="52"/>
      <c r="Y100" s="52"/>
      <c r="Z100" s="52"/>
      <c r="AA100" s="52"/>
      <c r="AB100" s="52"/>
      <c r="AC100" s="52"/>
      <c r="AD100" s="52"/>
      <c r="AE100" s="52"/>
      <c r="AF100" s="52"/>
      <c r="AG100" s="52"/>
      <c r="AH100" s="52"/>
      <c r="AI100" s="52"/>
      <c r="AJ100" s="52"/>
      <c r="AK100" s="52"/>
      <c r="AL100" s="52"/>
      <c r="AM100" s="52"/>
      <c r="AN100" s="52"/>
      <c r="AO100" s="52"/>
    </row>
    <row r="101" spans="1:41" s="50" customFormat="1" ht="12.75" x14ac:dyDescent="0.2">
      <c r="A101" s="19" t="s">
        <v>47</v>
      </c>
      <c r="B101" s="19">
        <v>9.5</v>
      </c>
      <c r="C101" s="19">
        <v>29.1</v>
      </c>
      <c r="D101" s="19">
        <v>260.89999999999998</v>
      </c>
      <c r="E101" s="19">
        <v>238.4</v>
      </c>
      <c r="F101" s="19">
        <v>48.2</v>
      </c>
      <c r="G101" s="19">
        <v>50.419568659999996</v>
      </c>
      <c r="H101" s="19">
        <v>24.11</v>
      </c>
      <c r="I101" s="19">
        <v>7.070431339999999</v>
      </c>
      <c r="J101" s="19">
        <v>0</v>
      </c>
      <c r="K101" s="19">
        <v>21.3</v>
      </c>
      <c r="L101" s="19">
        <v>240.6</v>
      </c>
      <c r="M101" s="19">
        <v>380.6</v>
      </c>
      <c r="N101" s="19">
        <v>0</v>
      </c>
      <c r="O101" s="19">
        <v>1053</v>
      </c>
      <c r="P101" s="68">
        <f t="shared" si="1"/>
        <v>2363.1999999999998</v>
      </c>
      <c r="Q101" s="52"/>
      <c r="R101" s="52"/>
      <c r="S101" s="52"/>
      <c r="T101" s="52"/>
      <c r="U101" s="52"/>
      <c r="V101" s="52"/>
      <c r="W101" s="52"/>
      <c r="X101" s="52"/>
      <c r="Y101" s="52"/>
      <c r="Z101" s="52"/>
      <c r="AA101" s="52"/>
      <c r="AB101" s="52"/>
      <c r="AC101" s="52"/>
      <c r="AD101" s="52"/>
      <c r="AE101" s="52"/>
      <c r="AF101" s="52"/>
      <c r="AG101" s="52"/>
      <c r="AH101" s="52"/>
      <c r="AI101" s="52"/>
      <c r="AJ101" s="52"/>
      <c r="AK101" s="52"/>
      <c r="AL101" s="52"/>
      <c r="AM101" s="52"/>
      <c r="AN101" s="52"/>
      <c r="AO101" s="52"/>
    </row>
    <row r="102" spans="1:41" s="50" customFormat="1" ht="12.75" x14ac:dyDescent="0.2">
      <c r="A102" s="19" t="s">
        <v>48</v>
      </c>
      <c r="B102" s="19">
        <v>9.4</v>
      </c>
      <c r="C102" s="19">
        <v>31.1</v>
      </c>
      <c r="D102" s="19">
        <v>257.49</v>
      </c>
      <c r="E102" s="19">
        <v>239.1</v>
      </c>
      <c r="F102" s="19">
        <v>48.2</v>
      </c>
      <c r="G102" s="19">
        <v>50.724128880000002</v>
      </c>
      <c r="H102" s="19">
        <v>24.11</v>
      </c>
      <c r="I102" s="19">
        <v>6.8658711200000013</v>
      </c>
      <c r="J102" s="19">
        <v>0</v>
      </c>
      <c r="K102" s="19">
        <v>21.4</v>
      </c>
      <c r="L102" s="19">
        <v>240.6</v>
      </c>
      <c r="M102" s="19">
        <v>380.03</v>
      </c>
      <c r="N102" s="19">
        <v>0</v>
      </c>
      <c r="O102" s="19">
        <v>1053</v>
      </c>
      <c r="P102" s="68">
        <f t="shared" si="1"/>
        <v>2362.02</v>
      </c>
      <c r="Q102" s="52"/>
      <c r="R102" s="52"/>
      <c r="S102" s="52"/>
      <c r="T102" s="52"/>
      <c r="U102" s="52"/>
      <c r="V102" s="52"/>
      <c r="W102" s="52"/>
      <c r="X102" s="52"/>
      <c r="Y102" s="52"/>
      <c r="Z102" s="52"/>
      <c r="AA102" s="52"/>
      <c r="AB102" s="52"/>
      <c r="AC102" s="52"/>
      <c r="AD102" s="52"/>
      <c r="AE102" s="52"/>
      <c r="AF102" s="52"/>
      <c r="AG102" s="52"/>
      <c r="AH102" s="52"/>
      <c r="AI102" s="52"/>
      <c r="AJ102" s="52"/>
      <c r="AK102" s="52"/>
      <c r="AL102" s="52"/>
      <c r="AM102" s="52"/>
      <c r="AN102" s="52"/>
      <c r="AO102" s="52"/>
    </row>
    <row r="103" spans="1:41" s="50" customFormat="1" ht="12.75" x14ac:dyDescent="0.2">
      <c r="A103" s="19" t="s">
        <v>49</v>
      </c>
      <c r="B103" s="19">
        <v>9.1</v>
      </c>
      <c r="C103" s="19">
        <v>29.3</v>
      </c>
      <c r="D103" s="19">
        <v>259.33</v>
      </c>
      <c r="E103" s="19">
        <v>236.7</v>
      </c>
      <c r="F103" s="19">
        <v>49.8</v>
      </c>
      <c r="G103" s="19">
        <v>50.206984909999996</v>
      </c>
      <c r="H103" s="19">
        <v>24.11</v>
      </c>
      <c r="I103" s="19">
        <v>6.8830150900000078</v>
      </c>
      <c r="J103" s="19">
        <v>0</v>
      </c>
      <c r="K103" s="19">
        <v>23.2</v>
      </c>
      <c r="L103" s="19">
        <v>236</v>
      </c>
      <c r="M103" s="19">
        <v>379.62</v>
      </c>
      <c r="N103" s="19">
        <v>0</v>
      </c>
      <c r="O103" s="19">
        <v>1053.0041999999999</v>
      </c>
      <c r="P103" s="68">
        <f t="shared" si="1"/>
        <v>2357.2541999999999</v>
      </c>
      <c r="Q103" s="52"/>
      <c r="R103" s="52"/>
      <c r="S103" s="52"/>
      <c r="T103" s="52"/>
      <c r="U103" s="52"/>
      <c r="V103" s="52"/>
      <c r="W103" s="52"/>
      <c r="X103" s="52"/>
      <c r="Y103" s="52"/>
      <c r="Z103" s="52"/>
      <c r="AA103" s="52"/>
      <c r="AB103" s="52"/>
      <c r="AC103" s="52"/>
      <c r="AD103" s="52"/>
      <c r="AE103" s="52"/>
      <c r="AF103" s="52"/>
      <c r="AG103" s="52"/>
      <c r="AH103" s="52"/>
      <c r="AI103" s="52"/>
      <c r="AJ103" s="52"/>
      <c r="AK103" s="52"/>
      <c r="AL103" s="52"/>
      <c r="AM103" s="52"/>
      <c r="AN103" s="52"/>
      <c r="AO103" s="52"/>
    </row>
    <row r="104" spans="1:41" s="50" customFormat="1" ht="12.75" x14ac:dyDescent="0.2">
      <c r="A104" s="19" t="s">
        <v>50</v>
      </c>
      <c r="B104" s="19">
        <v>9</v>
      </c>
      <c r="C104" s="19">
        <v>30.7</v>
      </c>
      <c r="D104" s="19">
        <v>259.7</v>
      </c>
      <c r="E104" s="19">
        <v>235.7</v>
      </c>
      <c r="F104" s="19">
        <v>49.4</v>
      </c>
      <c r="G104" s="19">
        <v>50.062757210000001</v>
      </c>
      <c r="H104" s="19">
        <v>24.11</v>
      </c>
      <c r="I104" s="19">
        <v>6.6272427899999968</v>
      </c>
      <c r="J104" s="19">
        <v>0</v>
      </c>
      <c r="K104" s="19">
        <v>22.8</v>
      </c>
      <c r="L104" s="19">
        <v>236</v>
      </c>
      <c r="M104" s="19">
        <v>383.07</v>
      </c>
      <c r="N104" s="19">
        <v>0</v>
      </c>
      <c r="O104" s="19">
        <v>1053.0041999999999</v>
      </c>
      <c r="P104" s="68">
        <f t="shared" si="1"/>
        <v>2360.1741999999995</v>
      </c>
      <c r="Q104" s="52"/>
      <c r="R104" s="52"/>
      <c r="S104" s="52"/>
      <c r="T104" s="52"/>
      <c r="U104" s="52"/>
      <c r="V104" s="52"/>
      <c r="W104" s="52"/>
      <c r="X104" s="52"/>
      <c r="Y104" s="52"/>
      <c r="Z104" s="52"/>
      <c r="AA104" s="52"/>
      <c r="AB104" s="52"/>
      <c r="AC104" s="52"/>
      <c r="AD104" s="52"/>
      <c r="AE104" s="52"/>
      <c r="AF104" s="52"/>
      <c r="AG104" s="52"/>
      <c r="AH104" s="52"/>
      <c r="AI104" s="52"/>
      <c r="AJ104" s="52"/>
      <c r="AK104" s="52"/>
      <c r="AL104" s="52"/>
      <c r="AM104" s="52"/>
      <c r="AN104" s="52"/>
      <c r="AO104" s="52"/>
    </row>
    <row r="105" spans="1:41" s="2" customFormat="1" ht="12.75" x14ac:dyDescent="0.2">
      <c r="A105" s="19" t="s">
        <v>51</v>
      </c>
      <c r="B105" s="19">
        <v>8.9</v>
      </c>
      <c r="C105" s="19">
        <v>32.1</v>
      </c>
      <c r="D105" s="19">
        <v>258.58999999999997</v>
      </c>
      <c r="E105" s="19">
        <v>234.9</v>
      </c>
      <c r="F105" s="19">
        <v>49.4</v>
      </c>
      <c r="G105" s="19">
        <v>49.867709829999995</v>
      </c>
      <c r="H105" s="19">
        <v>24.11</v>
      </c>
      <c r="I105" s="19">
        <v>6.8222901700000023</v>
      </c>
      <c r="J105" s="19">
        <v>0</v>
      </c>
      <c r="K105" s="19">
        <v>23</v>
      </c>
      <c r="L105" s="19">
        <v>253.1</v>
      </c>
      <c r="M105" s="19">
        <v>390.72</v>
      </c>
      <c r="N105" s="19">
        <v>0</v>
      </c>
      <c r="O105" s="19">
        <v>1053</v>
      </c>
      <c r="P105" s="68">
        <f t="shared" si="1"/>
        <v>2384.5100000000002</v>
      </c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</row>
    <row r="106" spans="1:41" s="2" customFormat="1" ht="12.75" x14ac:dyDescent="0.2">
      <c r="A106" s="19" t="s">
        <v>52</v>
      </c>
      <c r="B106" s="19">
        <v>8.9</v>
      </c>
      <c r="C106" s="19">
        <v>33</v>
      </c>
      <c r="D106" s="19">
        <v>260.5</v>
      </c>
      <c r="E106" s="19">
        <v>234.8</v>
      </c>
      <c r="F106" s="19">
        <v>54.2</v>
      </c>
      <c r="G106" s="19">
        <v>49.901351033399997</v>
      </c>
      <c r="H106" s="19">
        <v>24.11</v>
      </c>
      <c r="I106" s="19">
        <v>6.7886489666000003</v>
      </c>
      <c r="J106" s="19">
        <v>0</v>
      </c>
      <c r="K106" s="19">
        <v>23.5</v>
      </c>
      <c r="L106" s="19">
        <v>249</v>
      </c>
      <c r="M106" s="19">
        <v>398.28</v>
      </c>
      <c r="N106" s="19">
        <v>0</v>
      </c>
      <c r="O106" s="19">
        <v>1053</v>
      </c>
      <c r="P106" s="68">
        <f t="shared" si="1"/>
        <v>2395.98</v>
      </c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</row>
    <row r="107" spans="1:41" s="2" customFormat="1" ht="12.75" x14ac:dyDescent="0.2">
      <c r="A107" s="19" t="s">
        <v>59</v>
      </c>
      <c r="B107" s="19">
        <v>8.9523893999999995</v>
      </c>
      <c r="C107" s="19">
        <v>33</v>
      </c>
      <c r="D107" s="19">
        <v>265.60000000000002</v>
      </c>
      <c r="E107" s="19">
        <v>234.5</v>
      </c>
      <c r="F107" s="19">
        <v>53.8</v>
      </c>
      <c r="G107" s="19">
        <v>49.954085402885006</v>
      </c>
      <c r="H107" s="19">
        <v>23.93</v>
      </c>
      <c r="I107" s="19">
        <v>6.615914597114994</v>
      </c>
      <c r="J107" s="19">
        <v>0</v>
      </c>
      <c r="K107" s="19">
        <v>23.2</v>
      </c>
      <c r="L107" s="19">
        <v>247.320898</v>
      </c>
      <c r="M107" s="19">
        <v>397.83</v>
      </c>
      <c r="N107" s="19">
        <v>0</v>
      </c>
      <c r="O107" s="19">
        <v>1053.0041999999999</v>
      </c>
      <c r="P107" s="68">
        <f t="shared" si="1"/>
        <v>2397.7074874</v>
      </c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</row>
    <row r="108" spans="1:41" s="2" customFormat="1" ht="12.75" x14ac:dyDescent="0.2">
      <c r="A108" s="19" t="s">
        <v>54</v>
      </c>
      <c r="B108" s="19">
        <v>8.6872175999999985</v>
      </c>
      <c r="C108" s="19">
        <v>35</v>
      </c>
      <c r="D108" s="19">
        <v>266.7</v>
      </c>
      <c r="E108" s="19">
        <v>234.1</v>
      </c>
      <c r="F108" s="19">
        <v>52.9</v>
      </c>
      <c r="G108" s="19">
        <v>49.168044463500003</v>
      </c>
      <c r="H108" s="19">
        <v>23.93</v>
      </c>
      <c r="I108" s="19">
        <v>6.5019555364999917</v>
      </c>
      <c r="J108" s="19">
        <v>0</v>
      </c>
      <c r="K108" s="19">
        <v>23.1</v>
      </c>
      <c r="L108" s="19">
        <v>247.320898</v>
      </c>
      <c r="M108" s="19">
        <v>397.58</v>
      </c>
      <c r="N108" s="19">
        <v>0</v>
      </c>
      <c r="O108" s="19">
        <v>1053.0041999999999</v>
      </c>
      <c r="P108" s="68">
        <f t="shared" si="1"/>
        <v>2397.9923155999995</v>
      </c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</row>
    <row r="109" spans="1:41" s="2" customFormat="1" ht="12.75" x14ac:dyDescent="0.2">
      <c r="A109" s="19" t="s">
        <v>55</v>
      </c>
      <c r="B109" s="19">
        <v>8.4348161000000008</v>
      </c>
      <c r="C109" s="19">
        <v>33.200000000000003</v>
      </c>
      <c r="D109" s="19">
        <v>272.27999999999997</v>
      </c>
      <c r="E109" s="19">
        <v>231.7</v>
      </c>
      <c r="F109" s="19">
        <v>53.3</v>
      </c>
      <c r="G109" s="19">
        <v>48.449053297600003</v>
      </c>
      <c r="H109" s="19">
        <v>23.93</v>
      </c>
      <c r="I109" s="19">
        <v>6.3209467024000006</v>
      </c>
      <c r="J109" s="19">
        <v>0</v>
      </c>
      <c r="K109" s="19">
        <v>23.5</v>
      </c>
      <c r="L109" s="19">
        <v>246.01207699999998</v>
      </c>
      <c r="M109" s="19">
        <v>402.52</v>
      </c>
      <c r="N109" s="19">
        <v>0</v>
      </c>
      <c r="O109" s="19">
        <v>1053.0041999999999</v>
      </c>
      <c r="P109" s="68">
        <f t="shared" si="1"/>
        <v>2402.6510930999998</v>
      </c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</row>
    <row r="110" spans="1:41" s="2" customFormat="1" ht="12.75" x14ac:dyDescent="0.2">
      <c r="A110" s="19" t="s">
        <v>56</v>
      </c>
      <c r="B110" s="19">
        <v>8.1841048000000018</v>
      </c>
      <c r="C110" s="19">
        <v>33.200000000000003</v>
      </c>
      <c r="D110" s="19">
        <v>278.8</v>
      </c>
      <c r="E110" s="19">
        <v>231.5</v>
      </c>
      <c r="F110" s="19">
        <v>52.6</v>
      </c>
      <c r="G110" s="19">
        <v>48.111639225320005</v>
      </c>
      <c r="H110" s="19">
        <v>23.22</v>
      </c>
      <c r="I110" s="19">
        <v>6.1683607746799964</v>
      </c>
      <c r="J110" s="19">
        <v>0</v>
      </c>
      <c r="K110" s="19">
        <v>22.9</v>
      </c>
      <c r="L110" s="19">
        <v>244.24736899999999</v>
      </c>
      <c r="M110" s="19">
        <v>406.22</v>
      </c>
      <c r="N110" s="19">
        <v>0</v>
      </c>
      <c r="O110" s="19">
        <v>1053.0041999999999</v>
      </c>
      <c r="P110" s="68">
        <f t="shared" si="1"/>
        <v>2408.1556737999999</v>
      </c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</row>
    <row r="111" spans="1:41" s="2" customFormat="1" ht="12.75" x14ac:dyDescent="0.2">
      <c r="A111" s="63">
        <v>2017</v>
      </c>
      <c r="B111" s="19"/>
      <c r="C111" s="19"/>
      <c r="D111" s="19"/>
      <c r="E111" s="19"/>
      <c r="F111" s="19"/>
      <c r="G111" s="19"/>
      <c r="H111" s="19"/>
      <c r="I111" s="19"/>
      <c r="J111" s="19"/>
      <c r="K111" s="19"/>
      <c r="L111" s="19"/>
      <c r="M111" s="19"/>
      <c r="N111" s="19"/>
      <c r="O111" s="19"/>
      <c r="P111" s="68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</row>
    <row r="112" spans="1:41" s="50" customFormat="1" ht="12.75" x14ac:dyDescent="0.2">
      <c r="A112" s="19" t="s">
        <v>57</v>
      </c>
      <c r="B112" s="19">
        <v>8.2417759000000004</v>
      </c>
      <c r="C112" s="19">
        <v>33.397280600000002</v>
      </c>
      <c r="D112" s="19">
        <v>276.60719999999998</v>
      </c>
      <c r="E112" s="19">
        <v>230.64344800000001</v>
      </c>
      <c r="F112" s="19">
        <v>53.025547000000003</v>
      </c>
      <c r="G112" s="19">
        <v>48.630447360535001</v>
      </c>
      <c r="H112" s="19">
        <v>23.22</v>
      </c>
      <c r="I112" s="19">
        <v>6.2495526394649943</v>
      </c>
      <c r="J112" s="19">
        <v>0</v>
      </c>
      <c r="K112" s="19">
        <v>23.295991000000001</v>
      </c>
      <c r="L112" s="19">
        <v>241.335601</v>
      </c>
      <c r="M112" s="19">
        <v>405.52</v>
      </c>
      <c r="N112" s="19">
        <v>0</v>
      </c>
      <c r="O112" s="19">
        <v>1053.0041999999999</v>
      </c>
      <c r="P112" s="68">
        <f t="shared" si="1"/>
        <v>2403.1710434999995</v>
      </c>
      <c r="Q112" s="52"/>
      <c r="R112" s="52"/>
      <c r="S112" s="52"/>
      <c r="T112" s="52"/>
      <c r="U112" s="52"/>
      <c r="V112" s="52"/>
      <c r="W112" s="52"/>
      <c r="X112" s="52"/>
      <c r="Y112" s="52"/>
      <c r="Z112" s="52"/>
      <c r="AA112" s="52"/>
      <c r="AB112" s="52"/>
      <c r="AC112" s="52"/>
      <c r="AD112" s="52"/>
      <c r="AE112" s="52"/>
      <c r="AF112" s="52"/>
      <c r="AG112" s="52"/>
      <c r="AH112" s="52"/>
      <c r="AI112" s="52"/>
      <c r="AJ112" s="52"/>
      <c r="AK112" s="52"/>
      <c r="AL112" s="52"/>
      <c r="AM112" s="52"/>
      <c r="AN112" s="52"/>
      <c r="AO112" s="52"/>
    </row>
    <row r="113" spans="1:41" s="50" customFormat="1" ht="12.75" x14ac:dyDescent="0.2">
      <c r="A113" s="101" t="s">
        <v>58</v>
      </c>
      <c r="B113" s="19">
        <v>8.1221960000000006</v>
      </c>
      <c r="C113" s="19">
        <v>33.356252499999997</v>
      </c>
      <c r="D113" s="19">
        <v>277.64892099999997</v>
      </c>
      <c r="E113" s="19">
        <v>229.807052</v>
      </c>
      <c r="F113" s="19">
        <v>53.025547000000003</v>
      </c>
      <c r="G113" s="19">
        <v>48.453795280000001</v>
      </c>
      <c r="H113" s="19">
        <v>23.22</v>
      </c>
      <c r="I113" s="19">
        <v>6.4262047199999941</v>
      </c>
      <c r="J113" s="19">
        <v>0</v>
      </c>
      <c r="K113" s="19">
        <v>23.280747000000002</v>
      </c>
      <c r="L113" s="19">
        <v>237.230209</v>
      </c>
      <c r="M113" s="19">
        <v>412.3</v>
      </c>
      <c r="N113" s="19">
        <v>0</v>
      </c>
      <c r="O113" s="19">
        <v>1053</v>
      </c>
      <c r="P113" s="68">
        <f t="shared" si="1"/>
        <v>2405.8709245</v>
      </c>
      <c r="Q113" s="52"/>
      <c r="R113" s="52"/>
      <c r="S113" s="52"/>
      <c r="T113" s="52"/>
      <c r="U113" s="52"/>
      <c r="V113" s="52"/>
      <c r="W113" s="52"/>
      <c r="X113" s="52"/>
      <c r="Y113" s="52"/>
      <c r="Z113" s="52"/>
      <c r="AA113" s="52"/>
      <c r="AB113" s="52"/>
      <c r="AC113" s="52"/>
      <c r="AD113" s="52"/>
      <c r="AE113" s="52"/>
      <c r="AF113" s="52"/>
      <c r="AG113" s="52"/>
      <c r="AH113" s="52"/>
      <c r="AI113" s="52"/>
      <c r="AJ113" s="52"/>
      <c r="AK113" s="52"/>
      <c r="AL113" s="52"/>
      <c r="AM113" s="52"/>
      <c r="AN113" s="52"/>
      <c r="AO113" s="52"/>
    </row>
    <row r="114" spans="1:41" s="50" customFormat="1" ht="12.75" x14ac:dyDescent="0.2">
      <c r="A114" s="101" t="s">
        <v>47</v>
      </c>
      <c r="B114" s="19">
        <v>8.1881179999999993</v>
      </c>
      <c r="C114" s="19">
        <v>33.483529599999997</v>
      </c>
      <c r="D114" s="19">
        <v>281.59912000000003</v>
      </c>
      <c r="E114" s="19">
        <v>230.03322589999999</v>
      </c>
      <c r="F114" s="19">
        <v>53.320830999999998</v>
      </c>
      <c r="G114" s="19">
        <v>48.559639793499997</v>
      </c>
      <c r="H114" s="19">
        <v>23.04</v>
      </c>
      <c r="I114" s="19">
        <v>6.4003602065000038</v>
      </c>
      <c r="J114" s="19">
        <v>0</v>
      </c>
      <c r="K114" s="19">
        <v>23.684336999999999</v>
      </c>
      <c r="L114" s="19">
        <v>255.56354099999999</v>
      </c>
      <c r="M114" s="19">
        <v>418.28</v>
      </c>
      <c r="N114" s="19">
        <v>0</v>
      </c>
      <c r="O114" s="19">
        <v>1053.0041999999999</v>
      </c>
      <c r="P114" s="68">
        <f t="shared" si="1"/>
        <v>2435.1569024999999</v>
      </c>
      <c r="Q114" s="52"/>
      <c r="R114" s="52"/>
      <c r="S114" s="52"/>
      <c r="T114" s="52"/>
      <c r="U114" s="52"/>
      <c r="V114" s="52"/>
      <c r="W114" s="52"/>
      <c r="X114" s="52"/>
      <c r="Y114" s="52"/>
      <c r="Z114" s="52"/>
      <c r="AA114" s="52"/>
      <c r="AB114" s="52"/>
      <c r="AC114" s="52"/>
      <c r="AD114" s="52"/>
      <c r="AE114" s="52"/>
      <c r="AF114" s="52"/>
      <c r="AG114" s="52"/>
      <c r="AH114" s="52"/>
      <c r="AI114" s="52"/>
      <c r="AJ114" s="52"/>
      <c r="AK114" s="52"/>
      <c r="AL114" s="52"/>
      <c r="AM114" s="52"/>
      <c r="AN114" s="52"/>
      <c r="AO114" s="52"/>
    </row>
    <row r="115" spans="1:41" s="50" customFormat="1" ht="12.75" x14ac:dyDescent="0.2">
      <c r="A115" s="19" t="s">
        <v>48</v>
      </c>
      <c r="B115" s="19">
        <v>8.3107540000000011</v>
      </c>
      <c r="C115" s="19">
        <v>31.692886999999999</v>
      </c>
      <c r="D115" s="19">
        <v>279.11382200000003</v>
      </c>
      <c r="E115" s="19">
        <v>228.0755676</v>
      </c>
      <c r="F115" s="19">
        <v>52.915568999999998</v>
      </c>
      <c r="G115" s="19">
        <v>49.066888239984998</v>
      </c>
      <c r="H115" s="19">
        <v>23.04</v>
      </c>
      <c r="I115" s="19">
        <v>6.1931117600150003</v>
      </c>
      <c r="J115" s="19">
        <v>0</v>
      </c>
      <c r="K115" s="19">
        <v>24.475641</v>
      </c>
      <c r="L115" s="19">
        <v>255.56354099999999</v>
      </c>
      <c r="M115" s="19">
        <v>416.68</v>
      </c>
      <c r="N115" s="19">
        <v>0</v>
      </c>
      <c r="O115" s="19">
        <v>1053.0041999999999</v>
      </c>
      <c r="P115" s="68">
        <f t="shared" si="1"/>
        <v>2428.1319815999996</v>
      </c>
      <c r="Q115" s="52"/>
      <c r="R115" s="52"/>
      <c r="S115" s="52"/>
      <c r="T115" s="52"/>
      <c r="U115" s="52"/>
      <c r="V115" s="52"/>
      <c r="W115" s="52"/>
      <c r="X115" s="52"/>
      <c r="Y115" s="52"/>
      <c r="Z115" s="52"/>
      <c r="AA115" s="52"/>
      <c r="AB115" s="52"/>
      <c r="AC115" s="52"/>
      <c r="AD115" s="52"/>
      <c r="AE115" s="52"/>
      <c r="AF115" s="52"/>
      <c r="AG115" s="52"/>
      <c r="AH115" s="52"/>
      <c r="AI115" s="52"/>
      <c r="AJ115" s="52"/>
      <c r="AK115" s="52"/>
      <c r="AL115" s="52"/>
      <c r="AM115" s="52"/>
      <c r="AN115" s="52"/>
      <c r="AO115" s="52"/>
    </row>
    <row r="116" spans="1:41" s="52" customFormat="1" ht="12.75" x14ac:dyDescent="0.2">
      <c r="A116" s="67" t="s">
        <v>49</v>
      </c>
      <c r="B116" s="67">
        <v>8.5323471000000009</v>
      </c>
      <c r="C116" s="67">
        <v>31.586266999999999</v>
      </c>
      <c r="D116" s="67">
        <v>281.14685200000002</v>
      </c>
      <c r="E116" s="67">
        <v>225.05712399999999</v>
      </c>
      <c r="F116" s="67">
        <v>52.757188999999997</v>
      </c>
      <c r="G116" s="67">
        <v>49.542750163199997</v>
      </c>
      <c r="H116" s="67">
        <v>23.04</v>
      </c>
      <c r="I116" s="67">
        <v>6.1172498368000063</v>
      </c>
      <c r="J116" s="67">
        <v>0</v>
      </c>
      <c r="K116" s="67">
        <v>24.523972000000001</v>
      </c>
      <c r="L116" s="67">
        <v>254.25471999999999</v>
      </c>
      <c r="M116" s="67">
        <v>415.94</v>
      </c>
      <c r="N116" s="75">
        <v>50</v>
      </c>
      <c r="O116" s="67">
        <v>1053.0041999999999</v>
      </c>
      <c r="P116" s="73">
        <f>SUM(B116:O116)</f>
        <v>2475.5026711</v>
      </c>
    </row>
    <row r="117" spans="1:41" s="65" customFormat="1" ht="12.75" x14ac:dyDescent="0.2">
      <c r="A117" s="19" t="s">
        <v>50</v>
      </c>
      <c r="B117" s="19">
        <v>8.4990943999999988</v>
      </c>
      <c r="C117" s="19">
        <v>31.586266999999999</v>
      </c>
      <c r="D117" s="19">
        <v>285.52202499999999</v>
      </c>
      <c r="E117" s="19">
        <v>224.51479180000001</v>
      </c>
      <c r="F117" s="19">
        <v>56.103354000000003</v>
      </c>
      <c r="G117" s="19">
        <v>49.795685457625005</v>
      </c>
      <c r="H117" s="19">
        <v>22.33</v>
      </c>
      <c r="I117" s="19">
        <v>5.9743145423749908</v>
      </c>
      <c r="J117" s="19">
        <v>0</v>
      </c>
      <c r="K117" s="19">
        <v>25.121594000000002</v>
      </c>
      <c r="L117" s="19">
        <v>252.49001200000001</v>
      </c>
      <c r="M117" s="19">
        <v>414.99</v>
      </c>
      <c r="N117" s="69">
        <v>50</v>
      </c>
      <c r="O117" s="19">
        <v>1053.0041999999999</v>
      </c>
      <c r="P117" s="68">
        <f t="shared" si="1"/>
        <v>2479.9313382</v>
      </c>
      <c r="Q117" s="52"/>
      <c r="R117" s="52"/>
      <c r="S117" s="52"/>
      <c r="T117" s="52"/>
      <c r="U117" s="52"/>
      <c r="V117" s="52"/>
      <c r="W117" s="52"/>
      <c r="X117" s="52"/>
      <c r="Y117" s="52"/>
      <c r="Z117" s="52"/>
      <c r="AA117" s="52"/>
      <c r="AB117" s="52"/>
      <c r="AC117" s="52"/>
      <c r="AD117" s="52"/>
      <c r="AE117" s="52"/>
      <c r="AF117" s="52"/>
      <c r="AG117" s="52"/>
      <c r="AH117" s="52"/>
      <c r="AI117" s="52"/>
      <c r="AJ117" s="52"/>
      <c r="AK117" s="52"/>
      <c r="AL117" s="52"/>
      <c r="AM117" s="52"/>
      <c r="AN117" s="52"/>
      <c r="AO117" s="52"/>
    </row>
    <row r="118" spans="1:41" s="65" customFormat="1" ht="12.75" x14ac:dyDescent="0.2">
      <c r="A118" s="19" t="s">
        <v>51</v>
      </c>
      <c r="B118" s="19">
        <v>8.6226431000000012</v>
      </c>
      <c r="C118" s="19">
        <v>31.586266999999999</v>
      </c>
      <c r="D118" s="19">
        <v>282.09021799999999</v>
      </c>
      <c r="E118" s="19">
        <v>223.6766586</v>
      </c>
      <c r="F118" s="19">
        <v>56.497861</v>
      </c>
      <c r="G118" s="19">
        <v>50.381239163989996</v>
      </c>
      <c r="H118" s="19">
        <v>22.33</v>
      </c>
      <c r="I118" s="19">
        <v>5.9887608360100089</v>
      </c>
      <c r="J118" s="19">
        <v>0</v>
      </c>
      <c r="K118" s="19">
        <v>25.609967000000001</v>
      </c>
      <c r="L118" s="19">
        <v>249.57824400000001</v>
      </c>
      <c r="M118" s="19">
        <v>417.36</v>
      </c>
      <c r="N118" s="69">
        <v>50</v>
      </c>
      <c r="O118" s="19">
        <v>1053.0041999999999</v>
      </c>
      <c r="P118" s="68">
        <f t="shared" si="1"/>
        <v>2476.7260587000001</v>
      </c>
      <c r="Q118" s="52"/>
      <c r="R118" s="52"/>
      <c r="S118" s="52"/>
      <c r="T118" s="52"/>
      <c r="U118" s="52"/>
      <c r="V118" s="52"/>
      <c r="W118" s="52"/>
      <c r="X118" s="52"/>
      <c r="Y118" s="52"/>
      <c r="Z118" s="52"/>
      <c r="AA118" s="52"/>
      <c r="AB118" s="52"/>
      <c r="AC118" s="52"/>
      <c r="AD118" s="52"/>
      <c r="AE118" s="52"/>
      <c r="AF118" s="52"/>
      <c r="AG118" s="52"/>
      <c r="AH118" s="52"/>
      <c r="AI118" s="52"/>
      <c r="AJ118" s="52"/>
      <c r="AK118" s="52"/>
      <c r="AL118" s="52"/>
      <c r="AM118" s="52"/>
      <c r="AN118" s="52"/>
      <c r="AO118" s="52"/>
    </row>
    <row r="119" spans="1:41" s="65" customFormat="1" ht="12.75" x14ac:dyDescent="0.2">
      <c r="A119" s="19" t="s">
        <v>52</v>
      </c>
      <c r="B119" s="19">
        <v>8.6997555999999996</v>
      </c>
      <c r="C119" s="19">
        <v>31.9418887</v>
      </c>
      <c r="D119" s="19">
        <v>287.13503100000003</v>
      </c>
      <c r="E119" s="19">
        <v>223.52863529999999</v>
      </c>
      <c r="F119" s="19">
        <v>56.889024999999997</v>
      </c>
      <c r="G119" s="19">
        <v>50.583104254645008</v>
      </c>
      <c r="H119" s="19">
        <v>22.33</v>
      </c>
      <c r="I119" s="19">
        <v>5.9868957453549996</v>
      </c>
      <c r="J119" s="19">
        <v>0</v>
      </c>
      <c r="K119" s="19">
        <v>26.023745000000002</v>
      </c>
      <c r="L119" s="19">
        <v>245.47285199999999</v>
      </c>
      <c r="M119" s="19">
        <v>415.73</v>
      </c>
      <c r="N119" s="69">
        <v>50</v>
      </c>
      <c r="O119" s="19">
        <v>1053.0041999999999</v>
      </c>
      <c r="P119" s="68">
        <f t="shared" si="1"/>
        <v>2477.3251326</v>
      </c>
      <c r="Q119" s="52"/>
      <c r="R119" s="52"/>
      <c r="S119" s="52"/>
      <c r="T119" s="52"/>
      <c r="U119" s="52"/>
      <c r="V119" s="52"/>
      <c r="W119" s="52"/>
      <c r="X119" s="52"/>
      <c r="Y119" s="52"/>
      <c r="Z119" s="52"/>
      <c r="AA119" s="52"/>
      <c r="AB119" s="52"/>
      <c r="AC119" s="52"/>
      <c r="AD119" s="52"/>
      <c r="AE119" s="52"/>
      <c r="AF119" s="52"/>
      <c r="AG119" s="52"/>
      <c r="AH119" s="52"/>
      <c r="AI119" s="52"/>
      <c r="AJ119" s="52"/>
      <c r="AK119" s="52"/>
      <c r="AL119" s="52"/>
      <c r="AM119" s="52"/>
      <c r="AN119" s="52"/>
      <c r="AO119" s="52"/>
    </row>
    <row r="120" spans="1:41" s="65" customFormat="1" ht="12.75" x14ac:dyDescent="0.2">
      <c r="A120" s="19" t="s">
        <v>59</v>
      </c>
      <c r="B120" s="19">
        <v>8.6703793999999998</v>
      </c>
      <c r="C120" s="19">
        <v>32.080027999999999</v>
      </c>
      <c r="D120" s="19">
        <v>288.47368310000002</v>
      </c>
      <c r="E120" s="19">
        <v>223.23200890000001</v>
      </c>
      <c r="F120" s="19">
        <v>57.191110000000002</v>
      </c>
      <c r="G120" s="19">
        <v>50.579740134704998</v>
      </c>
      <c r="H120" s="19">
        <v>22.16</v>
      </c>
      <c r="I120" s="19">
        <v>5.9602598652950043</v>
      </c>
      <c r="J120" s="19">
        <v>0</v>
      </c>
      <c r="K120" s="19">
        <v>26.716612999999999</v>
      </c>
      <c r="L120" s="19">
        <v>243.806184</v>
      </c>
      <c r="M120" s="19">
        <v>415.81</v>
      </c>
      <c r="N120" s="69">
        <v>50</v>
      </c>
      <c r="O120" s="19">
        <v>1053.0041999999999</v>
      </c>
      <c r="P120" s="68">
        <f t="shared" si="1"/>
        <v>2477.6842064000002</v>
      </c>
      <c r="Q120" s="52"/>
      <c r="R120" s="52"/>
      <c r="S120" s="52"/>
      <c r="T120" s="52"/>
      <c r="U120" s="52"/>
      <c r="V120" s="52"/>
      <c r="W120" s="52"/>
      <c r="X120" s="52"/>
      <c r="Y120" s="52"/>
      <c r="Z120" s="52"/>
      <c r="AA120" s="52"/>
      <c r="AB120" s="52"/>
      <c r="AC120" s="52"/>
      <c r="AD120" s="52"/>
      <c r="AE120" s="52"/>
      <c r="AF120" s="52"/>
      <c r="AG120" s="52"/>
      <c r="AH120" s="52"/>
      <c r="AI120" s="52"/>
      <c r="AJ120" s="52"/>
      <c r="AK120" s="52"/>
      <c r="AL120" s="52"/>
      <c r="AM120" s="52"/>
      <c r="AN120" s="52"/>
      <c r="AO120" s="52"/>
    </row>
    <row r="121" spans="1:41" s="65" customFormat="1" ht="12.75" x14ac:dyDescent="0.2">
      <c r="A121" s="19" t="s">
        <v>54</v>
      </c>
      <c r="B121" s="19">
        <v>8.4858092000000003</v>
      </c>
      <c r="C121" s="19">
        <v>32.3491079</v>
      </c>
      <c r="D121" s="19">
        <v>286.16805240000002</v>
      </c>
      <c r="E121" s="19">
        <v>222.8</v>
      </c>
      <c r="F121" s="19">
        <v>57.806873000000003</v>
      </c>
      <c r="G121" s="19">
        <v>50.271618957859999</v>
      </c>
      <c r="H121" s="19">
        <v>22.16</v>
      </c>
      <c r="I121" s="19">
        <v>5.9683810421400061</v>
      </c>
      <c r="J121" s="19">
        <v>0</v>
      </c>
      <c r="K121" s="19">
        <v>26.672499999999999</v>
      </c>
      <c r="L121" s="19">
        <v>244.67419000000001</v>
      </c>
      <c r="M121" s="19">
        <v>415.9</v>
      </c>
      <c r="N121" s="69">
        <v>50</v>
      </c>
      <c r="O121" s="19">
        <v>1053.0041999999999</v>
      </c>
      <c r="P121" s="68">
        <f t="shared" si="1"/>
        <v>2476.2607324999999</v>
      </c>
      <c r="Q121" s="52"/>
      <c r="R121" s="52"/>
      <c r="S121" s="52"/>
      <c r="T121" s="52"/>
      <c r="U121" s="52"/>
      <c r="V121" s="52"/>
      <c r="W121" s="52"/>
      <c r="X121" s="52"/>
      <c r="Y121" s="52"/>
      <c r="Z121" s="52"/>
      <c r="AA121" s="52"/>
      <c r="AB121" s="52"/>
      <c r="AC121" s="52"/>
      <c r="AD121" s="52"/>
      <c r="AE121" s="52"/>
      <c r="AF121" s="52"/>
      <c r="AG121" s="52"/>
      <c r="AH121" s="52"/>
      <c r="AI121" s="52"/>
      <c r="AJ121" s="52"/>
      <c r="AK121" s="52"/>
      <c r="AL121" s="52"/>
      <c r="AM121" s="52"/>
      <c r="AN121" s="52"/>
      <c r="AO121" s="52"/>
    </row>
    <row r="122" spans="1:41" s="65" customFormat="1" ht="12.75" x14ac:dyDescent="0.2">
      <c r="A122" s="19" t="s">
        <v>55</v>
      </c>
      <c r="B122" s="19">
        <v>8.6299194000000021</v>
      </c>
      <c r="C122" s="19">
        <v>32.2424879</v>
      </c>
      <c r="D122" s="19">
        <v>289.66704499999997</v>
      </c>
      <c r="E122" s="19">
        <v>221.09298509999999</v>
      </c>
      <c r="F122" s="19">
        <v>70.794315999999995</v>
      </c>
      <c r="G122" s="19">
        <v>50.655701247179998</v>
      </c>
      <c r="H122" s="19">
        <v>22.16</v>
      </c>
      <c r="I122" s="19">
        <v>5.7842987528199963</v>
      </c>
      <c r="J122" s="19">
        <v>0</v>
      </c>
      <c r="K122" s="19">
        <v>27.412683999999999</v>
      </c>
      <c r="L122" s="19">
        <v>243.36536899999999</v>
      </c>
      <c r="M122" s="19">
        <v>415.96</v>
      </c>
      <c r="N122" s="69">
        <v>50</v>
      </c>
      <c r="O122" s="19">
        <v>1053.0041999999999</v>
      </c>
      <c r="P122" s="68">
        <f t="shared" si="1"/>
        <v>2490.7690063999999</v>
      </c>
      <c r="Q122" s="52"/>
      <c r="R122" s="52"/>
      <c r="S122" s="52"/>
      <c r="T122" s="52"/>
      <c r="U122" s="52"/>
      <c r="V122" s="52"/>
      <c r="W122" s="52"/>
      <c r="X122" s="52"/>
      <c r="Y122" s="52"/>
      <c r="Z122" s="52"/>
      <c r="AA122" s="52"/>
      <c r="AB122" s="52"/>
      <c r="AC122" s="52"/>
      <c r="AD122" s="52"/>
      <c r="AE122" s="52"/>
      <c r="AF122" s="52"/>
      <c r="AG122" s="52"/>
      <c r="AH122" s="52"/>
      <c r="AI122" s="52"/>
      <c r="AJ122" s="52"/>
      <c r="AK122" s="52"/>
      <c r="AL122" s="52"/>
      <c r="AM122" s="52"/>
      <c r="AN122" s="52"/>
      <c r="AO122" s="52"/>
    </row>
    <row r="123" spans="1:41" s="65" customFormat="1" ht="12.75" x14ac:dyDescent="0.2">
      <c r="A123" s="19" t="s">
        <v>56</v>
      </c>
      <c r="B123" s="19">
        <v>8.5346174000000001</v>
      </c>
      <c r="C123" s="19">
        <v>32.2424879</v>
      </c>
      <c r="D123" s="19">
        <v>305.27044719999998</v>
      </c>
      <c r="E123" s="19">
        <v>228.47801870000001</v>
      </c>
      <c r="F123" s="19">
        <v>70.574375000000003</v>
      </c>
      <c r="G123" s="19">
        <v>50.967633900339997</v>
      </c>
      <c r="H123" s="19">
        <v>21.45</v>
      </c>
      <c r="I123" s="19">
        <v>5.482366099660009</v>
      </c>
      <c r="J123" s="19">
        <v>0</v>
      </c>
      <c r="K123" s="19">
        <v>26.5</v>
      </c>
      <c r="L123" s="19">
        <v>241.600661</v>
      </c>
      <c r="M123" s="19">
        <v>419.59</v>
      </c>
      <c r="N123" s="69">
        <v>50</v>
      </c>
      <c r="O123" s="19">
        <v>1053.0041999999999</v>
      </c>
      <c r="P123" s="68">
        <f t="shared" si="1"/>
        <v>2513.6948072</v>
      </c>
      <c r="Q123" s="52"/>
      <c r="R123" s="52"/>
      <c r="S123" s="52"/>
      <c r="T123" s="52"/>
      <c r="U123" s="52"/>
      <c r="V123" s="52"/>
      <c r="W123" s="52"/>
      <c r="X123" s="52"/>
      <c r="Y123" s="52"/>
      <c r="Z123" s="52"/>
      <c r="AA123" s="52"/>
      <c r="AB123" s="52"/>
      <c r="AC123" s="52"/>
      <c r="AD123" s="52"/>
      <c r="AE123" s="52"/>
      <c r="AF123" s="52"/>
      <c r="AG123" s="52"/>
      <c r="AH123" s="52"/>
      <c r="AI123" s="52"/>
      <c r="AJ123" s="52"/>
      <c r="AK123" s="52"/>
      <c r="AL123" s="52"/>
      <c r="AM123" s="52"/>
      <c r="AN123" s="52"/>
      <c r="AO123" s="52"/>
    </row>
    <row r="124" spans="1:41" s="2" customFormat="1" ht="12.75" x14ac:dyDescent="0.2">
      <c r="A124" s="63">
        <v>2018</v>
      </c>
      <c r="B124" s="19"/>
      <c r="C124" s="19"/>
      <c r="D124" s="19"/>
      <c r="E124" s="19"/>
      <c r="F124" s="19"/>
      <c r="G124" s="19"/>
      <c r="H124" s="19"/>
      <c r="I124" s="19"/>
      <c r="J124" s="19"/>
      <c r="K124" s="19"/>
      <c r="L124" s="19"/>
      <c r="M124" s="19"/>
      <c r="N124" s="19"/>
      <c r="O124" s="19"/>
      <c r="P124" s="68"/>
      <c r="Q124"/>
      <c r="R124"/>
      <c r="S124"/>
      <c r="T124"/>
      <c r="U124"/>
      <c r="V124"/>
      <c r="W124"/>
      <c r="X124"/>
      <c r="Y124"/>
      <c r="Z124"/>
      <c r="AA124"/>
      <c r="AB124"/>
      <c r="AC124"/>
      <c r="AD124"/>
      <c r="AE124"/>
      <c r="AF124"/>
      <c r="AG124"/>
      <c r="AH124"/>
      <c r="AI124"/>
      <c r="AJ124"/>
      <c r="AK124"/>
      <c r="AL124"/>
      <c r="AM124"/>
      <c r="AN124"/>
      <c r="AO124"/>
    </row>
    <row r="125" spans="1:41" s="2" customFormat="1" ht="12.75" customHeight="1" x14ac:dyDescent="0.2">
      <c r="A125" s="19" t="s">
        <v>57</v>
      </c>
      <c r="B125" s="19">
        <v>8.75</v>
      </c>
      <c r="C125" s="19">
        <v>34.340000000000003</v>
      </c>
      <c r="D125" s="19">
        <v>298.82</v>
      </c>
      <c r="E125" s="19">
        <v>228.19</v>
      </c>
      <c r="F125" s="19">
        <v>70.569999999999993</v>
      </c>
      <c r="G125" s="19">
        <v>52.148243162475005</v>
      </c>
      <c r="H125" s="19">
        <v>21.45</v>
      </c>
      <c r="I125" s="19">
        <v>5.59</v>
      </c>
      <c r="J125" s="19">
        <v>0</v>
      </c>
      <c r="K125" s="19">
        <v>26.62</v>
      </c>
      <c r="L125" s="19">
        <v>238.82</v>
      </c>
      <c r="M125" s="19">
        <v>419.6</v>
      </c>
      <c r="N125" s="19">
        <v>50.041043000000002</v>
      </c>
      <c r="O125" s="19">
        <v>1053.0041999999999</v>
      </c>
      <c r="P125" s="68">
        <f t="shared" si="1"/>
        <v>2507.943486162475</v>
      </c>
      <c r="Q125"/>
      <c r="R125"/>
      <c r="S125"/>
      <c r="T125"/>
      <c r="U125"/>
      <c r="V125"/>
      <c r="W125"/>
      <c r="X125"/>
      <c r="Y125"/>
      <c r="Z125"/>
      <c r="AA125"/>
      <c r="AB125"/>
      <c r="AC125"/>
      <c r="AD125"/>
      <c r="AE125"/>
      <c r="AF125"/>
      <c r="AG125"/>
      <c r="AH125"/>
      <c r="AI125"/>
      <c r="AJ125"/>
      <c r="AK125"/>
      <c r="AL125"/>
      <c r="AM125"/>
      <c r="AN125"/>
      <c r="AO125"/>
    </row>
    <row r="126" spans="1:41" s="2" customFormat="1" ht="12.75" x14ac:dyDescent="0.2">
      <c r="A126" s="19" t="s">
        <v>58</v>
      </c>
      <c r="B126" s="19">
        <v>8.57</v>
      </c>
      <c r="C126" s="19">
        <v>34.44</v>
      </c>
      <c r="D126" s="19">
        <v>300.89</v>
      </c>
      <c r="E126" s="19">
        <v>227.36</v>
      </c>
      <c r="F126" s="19">
        <v>70.569999999999993</v>
      </c>
      <c r="G126" s="19">
        <v>51.746248723899996</v>
      </c>
      <c r="H126" s="19">
        <v>21.45</v>
      </c>
      <c r="I126" s="19">
        <v>5.57</v>
      </c>
      <c r="J126" s="19">
        <v>0</v>
      </c>
      <c r="K126" s="19">
        <v>26.56</v>
      </c>
      <c r="L126" s="19">
        <v>234.72</v>
      </c>
      <c r="M126" s="19">
        <v>426.51</v>
      </c>
      <c r="N126" s="19">
        <v>50.041043000000002</v>
      </c>
      <c r="O126" s="19">
        <v>1053.0041999999999</v>
      </c>
      <c r="P126" s="68">
        <f t="shared" si="1"/>
        <v>2511.4314917238999</v>
      </c>
      <c r="Q126"/>
      <c r="R126"/>
      <c r="S126"/>
      <c r="T126"/>
      <c r="U126"/>
      <c r="V126"/>
      <c r="W126"/>
      <c r="X126"/>
      <c r="Y126"/>
      <c r="Z126"/>
      <c r="AA126"/>
      <c r="AB126"/>
      <c r="AC126"/>
      <c r="AD126"/>
      <c r="AE126"/>
      <c r="AF126"/>
      <c r="AG126"/>
      <c r="AH126"/>
      <c r="AI126"/>
      <c r="AJ126"/>
      <c r="AK126"/>
      <c r="AL126"/>
      <c r="AM126"/>
      <c r="AN126"/>
      <c r="AO126"/>
    </row>
    <row r="127" spans="1:41" s="2" customFormat="1" ht="12.75" x14ac:dyDescent="0.2">
      <c r="A127" s="101" t="s">
        <v>47</v>
      </c>
      <c r="B127" s="19">
        <v>8.65</v>
      </c>
      <c r="C127" s="19">
        <v>34.479999999999997</v>
      </c>
      <c r="D127" s="19">
        <v>302.72000000000003</v>
      </c>
      <c r="E127" s="19">
        <v>227.27</v>
      </c>
      <c r="F127" s="19">
        <v>70.48</v>
      </c>
      <c r="G127" s="19">
        <v>52.024540177659993</v>
      </c>
      <c r="H127" s="19">
        <v>21.27</v>
      </c>
      <c r="I127" s="19">
        <v>5.59</v>
      </c>
      <c r="J127" s="19">
        <v>0</v>
      </c>
      <c r="K127" s="19">
        <v>26.92</v>
      </c>
      <c r="L127" s="19">
        <v>232.98</v>
      </c>
      <c r="M127" s="19">
        <v>426.55</v>
      </c>
      <c r="N127" s="19">
        <v>50.041043000000002</v>
      </c>
      <c r="O127" s="19">
        <v>1053.0041999999999</v>
      </c>
      <c r="P127" s="68">
        <f t="shared" si="1"/>
        <v>2511.9797831776596</v>
      </c>
      <c r="Q127"/>
      <c r="R127"/>
      <c r="S127"/>
      <c r="T127"/>
      <c r="U127"/>
      <c r="V127"/>
      <c r="W127"/>
      <c r="X127"/>
      <c r="Y127"/>
      <c r="Z127"/>
      <c r="AA127"/>
      <c r="AB127"/>
      <c r="AC127"/>
      <c r="AD127"/>
      <c r="AE127"/>
      <c r="AF127"/>
      <c r="AG127"/>
      <c r="AH127"/>
      <c r="AI127"/>
      <c r="AJ127"/>
      <c r="AK127"/>
      <c r="AL127"/>
      <c r="AM127"/>
      <c r="AN127"/>
      <c r="AO127"/>
    </row>
    <row r="128" spans="1:41" s="2" customFormat="1" ht="12.75" x14ac:dyDescent="0.2">
      <c r="A128" s="101" t="s">
        <v>48</v>
      </c>
      <c r="B128" s="19">
        <v>8.41</v>
      </c>
      <c r="C128" s="19">
        <v>35.130000000000003</v>
      </c>
      <c r="D128" s="19">
        <v>298.51</v>
      </c>
      <c r="E128" s="19">
        <v>225</v>
      </c>
      <c r="F128" s="19">
        <v>69.900000000000006</v>
      </c>
      <c r="G128" s="19">
        <v>51.466114161875005</v>
      </c>
      <c r="H128" s="19">
        <v>21.27</v>
      </c>
      <c r="I128" s="19">
        <v>5.18</v>
      </c>
      <c r="J128" s="19">
        <v>0</v>
      </c>
      <c r="K128" s="19">
        <v>27.17</v>
      </c>
      <c r="L128" s="19">
        <v>232.98</v>
      </c>
      <c r="M128" s="19">
        <v>428.91</v>
      </c>
      <c r="N128" s="19">
        <v>50.041043000000002</v>
      </c>
      <c r="O128" s="19">
        <v>1053.0041999999999</v>
      </c>
      <c r="P128" s="68">
        <f t="shared" si="1"/>
        <v>2506.9713571618749</v>
      </c>
      <c r="Q128"/>
      <c r="R128"/>
      <c r="S128"/>
      <c r="T128"/>
      <c r="U128"/>
      <c r="V128"/>
      <c r="W128"/>
      <c r="X128"/>
      <c r="Y128"/>
      <c r="Z128"/>
      <c r="AA128"/>
      <c r="AB128"/>
      <c r="AC128"/>
      <c r="AD128"/>
      <c r="AE128"/>
      <c r="AF128"/>
      <c r="AG128"/>
      <c r="AH128"/>
      <c r="AI128"/>
      <c r="AJ128"/>
      <c r="AK128"/>
      <c r="AL128"/>
      <c r="AM128"/>
      <c r="AN128"/>
      <c r="AO128"/>
    </row>
    <row r="129" spans="1:41" s="2" customFormat="1" ht="12.75" x14ac:dyDescent="0.2">
      <c r="A129" s="19" t="s">
        <v>49</v>
      </c>
      <c r="B129" s="19">
        <v>8.1199999999999992</v>
      </c>
      <c r="C129" s="19">
        <v>35.14</v>
      </c>
      <c r="D129" s="19">
        <v>300.37</v>
      </c>
      <c r="E129" s="19">
        <v>222.14</v>
      </c>
      <c r="F129" s="19">
        <v>69.92</v>
      </c>
      <c r="G129" s="19">
        <v>50.699846374265</v>
      </c>
      <c r="H129" s="19">
        <v>21.27</v>
      </c>
      <c r="I129" s="19">
        <v>5.14</v>
      </c>
      <c r="J129" s="19">
        <v>0</v>
      </c>
      <c r="K129" s="19">
        <v>27.24</v>
      </c>
      <c r="L129" s="19">
        <v>251.67</v>
      </c>
      <c r="M129" s="19">
        <v>428.96</v>
      </c>
      <c r="N129" s="19">
        <v>50.041043000000002</v>
      </c>
      <c r="O129" s="19">
        <v>1053.0041999999999</v>
      </c>
      <c r="P129" s="68">
        <f t="shared" si="1"/>
        <v>2523.7150893742646</v>
      </c>
      <c r="Q129"/>
      <c r="R129"/>
      <c r="S129"/>
      <c r="T129"/>
      <c r="U129"/>
      <c r="V129"/>
      <c r="W129"/>
      <c r="X129"/>
      <c r="Y129"/>
      <c r="Z129"/>
      <c r="AA129"/>
      <c r="AB129"/>
      <c r="AC129"/>
      <c r="AD129"/>
      <c r="AE129"/>
      <c r="AF129"/>
      <c r="AG129"/>
      <c r="AH129"/>
      <c r="AI129"/>
      <c r="AJ129"/>
      <c r="AK129"/>
      <c r="AL129"/>
      <c r="AM129"/>
      <c r="AN129"/>
      <c r="AO129"/>
    </row>
    <row r="130" spans="1:41" s="2" customFormat="1" ht="12.75" x14ac:dyDescent="0.2">
      <c r="A130" s="19" t="s">
        <v>50</v>
      </c>
      <c r="B130" s="19">
        <v>7.79</v>
      </c>
      <c r="C130" s="19">
        <v>35.700000000000003</v>
      </c>
      <c r="D130" s="19">
        <v>302.24</v>
      </c>
      <c r="E130" s="19">
        <v>228.88</v>
      </c>
      <c r="F130" s="19">
        <v>69.150000000000006</v>
      </c>
      <c r="G130" s="19">
        <v>50.339133981974996</v>
      </c>
      <c r="H130" s="19">
        <v>20.56</v>
      </c>
      <c r="I130" s="19">
        <v>4.92</v>
      </c>
      <c r="J130" s="19">
        <v>0</v>
      </c>
      <c r="K130" s="19">
        <v>26.75</v>
      </c>
      <c r="L130" s="19">
        <v>249.91</v>
      </c>
      <c r="M130" s="19">
        <v>429.01</v>
      </c>
      <c r="N130" s="19">
        <v>50.041043000000002</v>
      </c>
      <c r="O130" s="19">
        <v>1057</v>
      </c>
      <c r="P130" s="68">
        <f t="shared" si="1"/>
        <v>2532.2901769819746</v>
      </c>
      <c r="Q130"/>
      <c r="R130"/>
      <c r="S130"/>
      <c r="T130"/>
      <c r="U130"/>
      <c r="V130"/>
      <c r="W130"/>
      <c r="X130"/>
      <c r="Y130"/>
      <c r="Z130"/>
      <c r="AA130"/>
      <c r="AB130"/>
      <c r="AC130"/>
      <c r="AD130"/>
      <c r="AE130"/>
      <c r="AF130"/>
      <c r="AG130"/>
      <c r="AH130"/>
      <c r="AI130"/>
      <c r="AJ130"/>
      <c r="AK130"/>
      <c r="AL130"/>
      <c r="AM130"/>
      <c r="AN130"/>
      <c r="AO130"/>
    </row>
    <row r="131" spans="1:41" s="2" customFormat="1" ht="12.75" x14ac:dyDescent="0.2">
      <c r="A131" s="19" t="s">
        <v>51</v>
      </c>
      <c r="B131" s="19">
        <v>7.84</v>
      </c>
      <c r="C131" s="19">
        <v>36.159999999999997</v>
      </c>
      <c r="D131" s="19">
        <v>301.43</v>
      </c>
      <c r="E131" s="19">
        <v>228.03</v>
      </c>
      <c r="F131" s="19">
        <v>70.11</v>
      </c>
      <c r="G131" s="19">
        <v>50.27811457</v>
      </c>
      <c r="H131" s="19">
        <v>20.56</v>
      </c>
      <c r="I131" s="19">
        <v>4.91</v>
      </c>
      <c r="J131" s="19">
        <v>0</v>
      </c>
      <c r="K131" s="19">
        <v>26.87</v>
      </c>
      <c r="L131" s="19">
        <v>247</v>
      </c>
      <c r="M131" s="19">
        <v>429.03</v>
      </c>
      <c r="N131" s="19">
        <v>50.041043000000002</v>
      </c>
      <c r="O131" s="19">
        <v>1057.0041999999999</v>
      </c>
      <c r="P131" s="68">
        <f t="shared" si="1"/>
        <v>2529.2633575699997</v>
      </c>
      <c r="Q131"/>
      <c r="R131"/>
      <c r="S131"/>
      <c r="T131"/>
      <c r="U131"/>
      <c r="V131"/>
      <c r="W131"/>
      <c r="X131"/>
      <c r="Y131"/>
      <c r="Z131"/>
      <c r="AA131"/>
      <c r="AB131"/>
      <c r="AC131"/>
      <c r="AD131"/>
      <c r="AE131"/>
      <c r="AF131"/>
      <c r="AG131"/>
      <c r="AH131"/>
      <c r="AI131"/>
      <c r="AJ131"/>
      <c r="AK131"/>
      <c r="AL131"/>
      <c r="AM131"/>
      <c r="AN131"/>
      <c r="AO131"/>
    </row>
    <row r="132" spans="1:41" s="2" customFormat="1" ht="12.75" customHeight="1" x14ac:dyDescent="0.2">
      <c r="A132" s="19" t="s">
        <v>52</v>
      </c>
      <c r="B132" s="19">
        <v>7.79</v>
      </c>
      <c r="C132" s="19">
        <v>37.76</v>
      </c>
      <c r="D132" s="19">
        <v>303.01</v>
      </c>
      <c r="E132" s="19">
        <v>228.33</v>
      </c>
      <c r="F132" s="19">
        <v>71.19</v>
      </c>
      <c r="G132" s="19">
        <v>50.153606350000004</v>
      </c>
      <c r="H132" s="19">
        <v>20.56</v>
      </c>
      <c r="I132" s="19">
        <v>4.91</v>
      </c>
      <c r="J132" s="19">
        <v>0</v>
      </c>
      <c r="K132" s="19">
        <v>27.16</v>
      </c>
      <c r="L132" s="19">
        <v>245.76</v>
      </c>
      <c r="M132" s="19">
        <v>429.1</v>
      </c>
      <c r="N132" s="19">
        <v>50.041043000000002</v>
      </c>
      <c r="O132" s="19">
        <v>1057.0041999999999</v>
      </c>
      <c r="P132" s="68">
        <f t="shared" si="1"/>
        <v>2532.76884935</v>
      </c>
      <c r="Q132"/>
      <c r="R132"/>
      <c r="S132"/>
      <c r="T132"/>
      <c r="U132"/>
      <c r="V132"/>
      <c r="W132"/>
      <c r="X132"/>
      <c r="Y132"/>
      <c r="Z132"/>
      <c r="AA132"/>
      <c r="AB132"/>
      <c r="AC132"/>
      <c r="AD132"/>
      <c r="AE132"/>
      <c r="AF132"/>
      <c r="AG132"/>
      <c r="AH132"/>
      <c r="AI132"/>
      <c r="AJ132"/>
      <c r="AK132"/>
      <c r="AL132"/>
      <c r="AM132"/>
      <c r="AN132"/>
      <c r="AO132"/>
    </row>
    <row r="133" spans="1:41" s="2" customFormat="1" ht="12.75" customHeight="1" x14ac:dyDescent="0.2">
      <c r="A133" s="19" t="s">
        <v>59</v>
      </c>
      <c r="B133" s="19">
        <v>7.75</v>
      </c>
      <c r="C133" s="19">
        <v>37.79</v>
      </c>
      <c r="D133" s="19">
        <v>311.68</v>
      </c>
      <c r="E133" s="19">
        <v>227.93</v>
      </c>
      <c r="F133" s="19">
        <v>71.180000000000007</v>
      </c>
      <c r="G133" s="19">
        <v>49.933954369999995</v>
      </c>
      <c r="H133" s="19">
        <v>20.38</v>
      </c>
      <c r="I133" s="19">
        <v>4.68</v>
      </c>
      <c r="J133" s="19">
        <v>0</v>
      </c>
      <c r="K133" s="19">
        <v>27.23</v>
      </c>
      <c r="L133" s="19">
        <v>246.73999999999998</v>
      </c>
      <c r="M133" s="19">
        <v>429.14</v>
      </c>
      <c r="N133" s="19">
        <v>50.041043000000002</v>
      </c>
      <c r="O133" s="19">
        <v>1057.0041999999999</v>
      </c>
      <c r="P133" s="68">
        <f t="shared" si="1"/>
        <v>2541.4791973700003</v>
      </c>
      <c r="Q133"/>
      <c r="R133"/>
      <c r="S133"/>
      <c r="T133"/>
      <c r="U133"/>
      <c r="V133"/>
      <c r="W133"/>
      <c r="X133"/>
      <c r="Y133"/>
      <c r="Z133"/>
      <c r="AA133"/>
      <c r="AB133"/>
      <c r="AC133"/>
      <c r="AD133"/>
      <c r="AE133"/>
      <c r="AF133"/>
      <c r="AG133"/>
      <c r="AH133"/>
      <c r="AI133"/>
      <c r="AJ133"/>
      <c r="AK133"/>
      <c r="AL133"/>
      <c r="AM133"/>
      <c r="AN133"/>
      <c r="AO133"/>
    </row>
    <row r="134" spans="1:41" s="2" customFormat="1" ht="12.75" x14ac:dyDescent="0.2">
      <c r="A134" s="19" t="s">
        <v>54</v>
      </c>
      <c r="B134" s="19">
        <v>7.52</v>
      </c>
      <c r="C134" s="19">
        <v>37.03</v>
      </c>
      <c r="D134" s="19">
        <v>307.60000000000002</v>
      </c>
      <c r="E134" s="19">
        <v>227.26</v>
      </c>
      <c r="F134" s="19">
        <v>71.41</v>
      </c>
      <c r="G134" s="19">
        <v>49.464230172260002</v>
      </c>
      <c r="H134" s="19">
        <v>27.33</v>
      </c>
      <c r="I134" s="19">
        <v>4.5</v>
      </c>
      <c r="J134" s="19">
        <v>0</v>
      </c>
      <c r="K134" s="19">
        <v>27.67</v>
      </c>
      <c r="L134" s="19">
        <v>249.03</v>
      </c>
      <c r="M134" s="19">
        <v>429.21</v>
      </c>
      <c r="N134" s="19">
        <v>50.041043000000002</v>
      </c>
      <c r="O134" s="19">
        <v>1057.0041999999999</v>
      </c>
      <c r="P134" s="68">
        <f t="shared" si="1"/>
        <v>2545.0694731722597</v>
      </c>
      <c r="Q134"/>
      <c r="R134"/>
      <c r="S134"/>
      <c r="T134"/>
      <c r="U134"/>
      <c r="V134"/>
      <c r="W134"/>
      <c r="X134"/>
      <c r="Y134"/>
      <c r="Z134"/>
      <c r="AA134"/>
      <c r="AB134"/>
      <c r="AC134"/>
      <c r="AD134"/>
      <c r="AE134"/>
      <c r="AF134"/>
      <c r="AG134"/>
      <c r="AH134"/>
      <c r="AI134"/>
      <c r="AJ134"/>
      <c r="AK134"/>
      <c r="AL134"/>
      <c r="AM134"/>
      <c r="AN134"/>
      <c r="AO134"/>
    </row>
    <row r="135" spans="1:41" s="74" customFormat="1" ht="12.75" x14ac:dyDescent="0.2">
      <c r="A135" s="67" t="s">
        <v>55</v>
      </c>
      <c r="B135" s="67">
        <v>7.4</v>
      </c>
      <c r="C135" s="67">
        <v>37.42</v>
      </c>
      <c r="D135" s="67">
        <v>309.24</v>
      </c>
      <c r="E135" s="67">
        <v>223.71</v>
      </c>
      <c r="F135" s="67">
        <v>71.25</v>
      </c>
      <c r="G135" s="67">
        <v>49.503561740000002</v>
      </c>
      <c r="H135" s="67">
        <v>27.33</v>
      </c>
      <c r="I135" s="67">
        <v>4.5</v>
      </c>
      <c r="J135" s="67">
        <v>0</v>
      </c>
      <c r="K135" s="67">
        <v>27.79</v>
      </c>
      <c r="L135" s="67">
        <v>250.4</v>
      </c>
      <c r="M135" s="67">
        <v>429.25</v>
      </c>
      <c r="N135" s="67">
        <v>50.041043000000002</v>
      </c>
      <c r="O135" s="67">
        <v>1057.0041999999999</v>
      </c>
      <c r="P135" s="73">
        <f>SUM(B135:O135)</f>
        <v>2544.8388047399994</v>
      </c>
    </row>
    <row r="136" spans="1:41" ht="12.75" x14ac:dyDescent="0.2">
      <c r="A136" s="67" t="s">
        <v>56</v>
      </c>
      <c r="B136" s="67">
        <v>7.41</v>
      </c>
      <c r="C136" s="67">
        <v>37.6</v>
      </c>
      <c r="D136" s="67">
        <v>309.93</v>
      </c>
      <c r="E136" s="67">
        <v>238.21</v>
      </c>
      <c r="F136" s="67">
        <v>71.33</v>
      </c>
      <c r="G136" s="67">
        <v>49.774373400000002</v>
      </c>
      <c r="H136" s="67">
        <v>26.62</v>
      </c>
      <c r="I136" s="67">
        <v>4.3</v>
      </c>
      <c r="J136" s="67">
        <v>0</v>
      </c>
      <c r="K136" s="67">
        <v>27.1</v>
      </c>
      <c r="L136" s="67">
        <v>258.83</v>
      </c>
      <c r="M136" s="67">
        <v>429.31</v>
      </c>
      <c r="N136" s="67">
        <v>50.041043000000002</v>
      </c>
      <c r="O136" s="67">
        <v>1057.0041999999999</v>
      </c>
      <c r="P136" s="73">
        <f>SUM(B136:O136)</f>
        <v>2567.4596163999995</v>
      </c>
      <c r="Q136" s="82"/>
    </row>
    <row r="137" spans="1:41" ht="12.75" x14ac:dyDescent="0.2">
      <c r="A137" s="63">
        <v>2019</v>
      </c>
      <c r="B137" s="67"/>
      <c r="C137" s="67"/>
      <c r="D137" s="67"/>
      <c r="E137" s="67"/>
      <c r="F137" s="67"/>
      <c r="G137" s="67"/>
      <c r="H137" s="67"/>
      <c r="I137" s="67"/>
      <c r="J137" s="67"/>
      <c r="K137" s="67"/>
      <c r="L137" s="67"/>
      <c r="M137" s="67"/>
      <c r="N137" s="67"/>
      <c r="O137" s="67"/>
      <c r="P137" s="73"/>
      <c r="Q137" s="82"/>
    </row>
    <row r="138" spans="1:41" ht="12.75" x14ac:dyDescent="0.2">
      <c r="A138" s="67" t="s">
        <v>57</v>
      </c>
      <c r="B138" s="67">
        <v>7.32</v>
      </c>
      <c r="C138" s="67">
        <v>37.61</v>
      </c>
      <c r="D138" s="67">
        <v>305.82</v>
      </c>
      <c r="E138" s="67">
        <v>237.37</v>
      </c>
      <c r="F138" s="67">
        <v>71.3</v>
      </c>
      <c r="G138" s="67">
        <v>50.128894380000006</v>
      </c>
      <c r="H138" s="67">
        <v>26.62</v>
      </c>
      <c r="I138" s="67">
        <v>4.32</v>
      </c>
      <c r="J138" s="67">
        <v>0</v>
      </c>
      <c r="K138" s="67">
        <v>28.4</v>
      </c>
      <c r="L138" s="67">
        <v>258.39999999999998</v>
      </c>
      <c r="M138" s="67">
        <v>429.42</v>
      </c>
      <c r="N138" s="67">
        <v>50</v>
      </c>
      <c r="O138" s="67">
        <v>1057.0041999999999</v>
      </c>
      <c r="P138" s="73">
        <f t="shared" ref="P138:P200" si="2">SUM(B138:O138)</f>
        <v>2563.7130943799998</v>
      </c>
      <c r="Q138" s="82"/>
    </row>
    <row r="139" spans="1:41" ht="12.75" x14ac:dyDescent="0.2">
      <c r="A139" s="67" t="s">
        <v>58</v>
      </c>
      <c r="B139" s="67">
        <v>7.25</v>
      </c>
      <c r="C139" s="67">
        <v>37.61</v>
      </c>
      <c r="D139" s="67">
        <v>320.70999999999998</v>
      </c>
      <c r="E139" s="67">
        <v>236.42</v>
      </c>
      <c r="F139" s="67">
        <v>74</v>
      </c>
      <c r="G139" s="67">
        <v>50.031460159999995</v>
      </c>
      <c r="H139" s="67">
        <v>26.62</v>
      </c>
      <c r="I139" s="67">
        <v>4.32</v>
      </c>
      <c r="J139" s="67">
        <v>0</v>
      </c>
      <c r="K139" s="67">
        <v>29.02</v>
      </c>
      <c r="L139" s="67">
        <v>253.4</v>
      </c>
      <c r="M139" s="67">
        <v>429.47</v>
      </c>
      <c r="N139" s="67">
        <v>50</v>
      </c>
      <c r="O139" s="67">
        <v>1057.0041999999999</v>
      </c>
      <c r="P139" s="73">
        <f t="shared" si="2"/>
        <v>2575.8556601600003</v>
      </c>
      <c r="Q139" s="82"/>
    </row>
    <row r="140" spans="1:41" ht="12.75" x14ac:dyDescent="0.2">
      <c r="A140" s="67" t="s">
        <v>47</v>
      </c>
      <c r="B140" s="67">
        <v>7.16</v>
      </c>
      <c r="C140" s="67">
        <v>37.61</v>
      </c>
      <c r="D140" s="67">
        <v>321.12</v>
      </c>
      <c r="E140" s="67">
        <v>238.12</v>
      </c>
      <c r="F140" s="67">
        <v>75</v>
      </c>
      <c r="G140" s="67">
        <v>49.683399009999995</v>
      </c>
      <c r="H140" s="67">
        <v>26.44</v>
      </c>
      <c r="I140" s="67">
        <v>4.08</v>
      </c>
      <c r="J140" s="67">
        <v>0</v>
      </c>
      <c r="K140" s="67">
        <v>28.95</v>
      </c>
      <c r="L140" s="67">
        <v>253.3</v>
      </c>
      <c r="M140" s="67">
        <v>429.49</v>
      </c>
      <c r="N140" s="67">
        <v>50</v>
      </c>
      <c r="O140" s="67">
        <v>1057.0041999999999</v>
      </c>
      <c r="P140" s="73">
        <f t="shared" si="2"/>
        <v>2577.9575990100002</v>
      </c>
      <c r="Q140" s="82"/>
    </row>
    <row r="141" spans="1:41" ht="12.75" x14ac:dyDescent="0.2">
      <c r="A141" s="19" t="s">
        <v>48</v>
      </c>
      <c r="B141" s="67">
        <v>7.09</v>
      </c>
      <c r="C141" s="67">
        <v>37.96</v>
      </c>
      <c r="D141" s="67">
        <v>315.45999999999998</v>
      </c>
      <c r="E141" s="67">
        <v>235.96</v>
      </c>
      <c r="F141" s="67">
        <v>77.099999999999994</v>
      </c>
      <c r="G141" s="67">
        <v>49.594267719999998</v>
      </c>
      <c r="H141" s="67">
        <v>26.44</v>
      </c>
      <c r="I141" s="67">
        <v>3.92</v>
      </c>
      <c r="J141" s="67">
        <v>0</v>
      </c>
      <c r="K141" s="67">
        <v>29.35</v>
      </c>
      <c r="L141" s="67">
        <v>253.29676824000001</v>
      </c>
      <c r="M141" s="67">
        <v>429.5</v>
      </c>
      <c r="N141" s="67">
        <v>50</v>
      </c>
      <c r="O141" s="67">
        <v>1053</v>
      </c>
      <c r="P141" s="73">
        <f t="shared" si="2"/>
        <v>2568.6710359600002</v>
      </c>
      <c r="Q141" s="82"/>
    </row>
    <row r="142" spans="1:41" ht="12.75" x14ac:dyDescent="0.2">
      <c r="A142" s="101" t="s">
        <v>49</v>
      </c>
      <c r="B142" s="67">
        <v>6.9</v>
      </c>
      <c r="C142" s="67">
        <v>37.96</v>
      </c>
      <c r="D142" s="67">
        <v>320.02999999999997</v>
      </c>
      <c r="E142" s="67">
        <v>232.33</v>
      </c>
      <c r="F142" s="67">
        <v>77.704570799999999</v>
      </c>
      <c r="G142" s="67">
        <v>49.302931360000002</v>
      </c>
      <c r="H142" s="67">
        <v>26.44</v>
      </c>
      <c r="I142" s="67">
        <v>6.6999999999999993</v>
      </c>
      <c r="J142" s="67">
        <v>0</v>
      </c>
      <c r="K142" s="67">
        <v>29.34</v>
      </c>
      <c r="L142" s="67">
        <v>254.29691939999998</v>
      </c>
      <c r="M142" s="67">
        <v>429.52</v>
      </c>
      <c r="N142" s="67">
        <v>50</v>
      </c>
      <c r="O142" s="67">
        <v>1053</v>
      </c>
      <c r="P142" s="73">
        <f t="shared" si="2"/>
        <v>2573.5244215600001</v>
      </c>
      <c r="Q142" s="82"/>
    </row>
    <row r="143" spans="1:41" ht="12.75" x14ac:dyDescent="0.2">
      <c r="A143" s="101" t="s">
        <v>50</v>
      </c>
      <c r="B143" s="67">
        <v>6.99</v>
      </c>
      <c r="C143" s="67">
        <v>37.96</v>
      </c>
      <c r="D143" s="67">
        <v>321.51</v>
      </c>
      <c r="E143" s="67">
        <v>233.25</v>
      </c>
      <c r="F143" s="67">
        <v>80.509736099999998</v>
      </c>
      <c r="G143" s="67">
        <v>49.753598169865001</v>
      </c>
      <c r="H143" s="67">
        <v>25.73</v>
      </c>
      <c r="I143" s="67">
        <v>6.51</v>
      </c>
      <c r="J143" s="67">
        <v>0</v>
      </c>
      <c r="K143" s="67">
        <v>31.18</v>
      </c>
      <c r="L143" s="67">
        <v>254.29691939999998</v>
      </c>
      <c r="M143" s="67">
        <v>429.53</v>
      </c>
      <c r="N143" s="67">
        <v>50</v>
      </c>
      <c r="O143" s="67">
        <v>1053</v>
      </c>
      <c r="P143" s="73">
        <f t="shared" si="2"/>
        <v>2580.2202536698651</v>
      </c>
      <c r="Q143" s="82"/>
    </row>
    <row r="144" spans="1:41" ht="12.75" x14ac:dyDescent="0.2">
      <c r="A144" s="67" t="s">
        <v>51</v>
      </c>
      <c r="B144" s="67">
        <v>6.73</v>
      </c>
      <c r="C144" s="67">
        <v>38.799999999999997</v>
      </c>
      <c r="D144" s="67">
        <v>316.61</v>
      </c>
      <c r="E144" s="67">
        <v>237.94</v>
      </c>
      <c r="F144" s="67">
        <v>83.239031700000012</v>
      </c>
      <c r="G144" s="67">
        <v>49.224142950000001</v>
      </c>
      <c r="H144" s="67">
        <v>25.73</v>
      </c>
      <c r="I144" s="67">
        <v>6.49</v>
      </c>
      <c r="J144" s="67">
        <v>0</v>
      </c>
      <c r="K144" s="67">
        <v>31.58</v>
      </c>
      <c r="L144" s="67">
        <v>255.5</v>
      </c>
      <c r="M144" s="67">
        <v>429.53</v>
      </c>
      <c r="N144" s="67">
        <v>50</v>
      </c>
      <c r="O144" s="67">
        <v>1053.0041999999999</v>
      </c>
      <c r="P144" s="73">
        <f t="shared" si="2"/>
        <v>2584.3773746500001</v>
      </c>
      <c r="Q144" s="82"/>
    </row>
    <row r="145" spans="1:20" ht="12.75" x14ac:dyDescent="0.2">
      <c r="A145" s="67" t="s">
        <v>52</v>
      </c>
      <c r="B145" s="67">
        <v>6.68</v>
      </c>
      <c r="C145" s="67">
        <v>38.799999999999997</v>
      </c>
      <c r="D145" s="67">
        <v>318.29000000000002</v>
      </c>
      <c r="E145" s="67">
        <v>237.81</v>
      </c>
      <c r="F145" s="67">
        <v>84.696916700000003</v>
      </c>
      <c r="G145" s="67">
        <v>48.970813979999996</v>
      </c>
      <c r="H145" s="67">
        <v>25.73</v>
      </c>
      <c r="I145" s="67">
        <v>6.48</v>
      </c>
      <c r="J145" s="67">
        <v>0</v>
      </c>
      <c r="K145" s="67">
        <v>32.29</v>
      </c>
      <c r="L145" s="67">
        <v>272.8</v>
      </c>
      <c r="M145" s="67">
        <v>429.55</v>
      </c>
      <c r="N145" s="67">
        <v>50</v>
      </c>
      <c r="O145" s="67">
        <v>1053.0041999999999</v>
      </c>
      <c r="P145" s="73">
        <f t="shared" si="2"/>
        <v>2605.1019306799999</v>
      </c>
      <c r="Q145" s="82"/>
    </row>
    <row r="146" spans="1:20" ht="12.75" x14ac:dyDescent="0.2">
      <c r="A146" s="67" t="s">
        <v>59</v>
      </c>
      <c r="B146" s="67">
        <v>6.59</v>
      </c>
      <c r="C146" s="67">
        <v>38.799999999999997</v>
      </c>
      <c r="D146" s="67">
        <v>318.83</v>
      </c>
      <c r="E146" s="67">
        <v>237.52</v>
      </c>
      <c r="F146" s="67">
        <v>85.789777900000004</v>
      </c>
      <c r="G146" s="67">
        <v>48.790690409999996</v>
      </c>
      <c r="H146" s="67">
        <v>25.56</v>
      </c>
      <c r="I146" s="67">
        <v>6.25</v>
      </c>
      <c r="J146" s="67">
        <v>0</v>
      </c>
      <c r="K146" s="67">
        <v>32.479999999999997</v>
      </c>
      <c r="L146" s="67">
        <v>271.8</v>
      </c>
      <c r="M146" s="67">
        <v>429.55</v>
      </c>
      <c r="N146" s="67">
        <v>50</v>
      </c>
      <c r="O146" s="67">
        <v>1053.0041999999999</v>
      </c>
      <c r="P146" s="73">
        <f t="shared" si="2"/>
        <v>2604.96466831</v>
      </c>
      <c r="Q146" s="82"/>
    </row>
    <row r="147" spans="1:20" ht="12.75" x14ac:dyDescent="0.2">
      <c r="A147" s="67" t="s">
        <v>54</v>
      </c>
      <c r="B147" s="67">
        <v>5.38</v>
      </c>
      <c r="C147" s="67">
        <v>37.68</v>
      </c>
      <c r="D147" s="67">
        <v>313.39</v>
      </c>
      <c r="E147" s="67">
        <v>236.53</v>
      </c>
      <c r="F147" s="67">
        <v>85.793306400000006</v>
      </c>
      <c r="G147" s="67">
        <v>49.366330700000006</v>
      </c>
      <c r="H147" s="67">
        <v>25.56</v>
      </c>
      <c r="I147" s="67">
        <v>6.12</v>
      </c>
      <c r="J147" s="67">
        <v>0</v>
      </c>
      <c r="K147" s="67">
        <v>33.04</v>
      </c>
      <c r="L147" s="67">
        <v>272</v>
      </c>
      <c r="M147" s="67">
        <v>429.58</v>
      </c>
      <c r="N147" s="67">
        <v>50</v>
      </c>
      <c r="O147" s="67">
        <v>1053.0041999999999</v>
      </c>
      <c r="P147" s="73">
        <f t="shared" si="2"/>
        <v>2597.4438370999997</v>
      </c>
      <c r="Q147" s="82"/>
    </row>
    <row r="148" spans="1:20" ht="12.75" x14ac:dyDescent="0.2">
      <c r="A148" s="67" t="s">
        <v>55</v>
      </c>
      <c r="B148" s="67">
        <v>5.32</v>
      </c>
      <c r="C148" s="67">
        <v>38.520000000000003</v>
      </c>
      <c r="D148" s="67">
        <v>313.67</v>
      </c>
      <c r="E148" s="67">
        <v>232.9</v>
      </c>
      <c r="F148" s="67">
        <v>87.490177099999997</v>
      </c>
      <c r="G148" s="67">
        <v>49.134063270000006</v>
      </c>
      <c r="H148" s="67">
        <v>25.56</v>
      </c>
      <c r="I148" s="67">
        <v>6.1099999999999994</v>
      </c>
      <c r="J148" s="67">
        <v>0</v>
      </c>
      <c r="K148" s="67">
        <v>33.380000000000003</v>
      </c>
      <c r="L148" s="67">
        <v>269.7</v>
      </c>
      <c r="M148" s="67">
        <v>429.6</v>
      </c>
      <c r="N148" s="67">
        <v>50</v>
      </c>
      <c r="O148" s="67">
        <v>1053.0041999999999</v>
      </c>
      <c r="P148" s="73">
        <f t="shared" si="2"/>
        <v>2594.3884403699999</v>
      </c>
      <c r="Q148" s="82"/>
    </row>
    <row r="149" spans="1:20" ht="12.75" x14ac:dyDescent="0.2">
      <c r="A149" s="67" t="s">
        <v>56</v>
      </c>
      <c r="B149" s="67">
        <v>7.59</v>
      </c>
      <c r="C149" s="67">
        <v>38.520000000000003</v>
      </c>
      <c r="D149" s="67">
        <v>329.88</v>
      </c>
      <c r="E149" s="67">
        <v>244.24</v>
      </c>
      <c r="F149" s="67">
        <v>94.1</v>
      </c>
      <c r="G149" s="67">
        <v>49.489264240000004</v>
      </c>
      <c r="H149" s="67">
        <v>24.85</v>
      </c>
      <c r="I149" s="67">
        <v>16.960735759999992</v>
      </c>
      <c r="J149" s="67">
        <v>0</v>
      </c>
      <c r="K149" s="67">
        <v>32.92</v>
      </c>
      <c r="L149" s="67">
        <v>269.7</v>
      </c>
      <c r="M149" s="67">
        <v>429.62</v>
      </c>
      <c r="N149" s="67">
        <v>50</v>
      </c>
      <c r="O149" s="67">
        <v>1053.0041999999999</v>
      </c>
      <c r="P149" s="73">
        <f t="shared" si="2"/>
        <v>2640.8741999999997</v>
      </c>
      <c r="Q149" s="82"/>
    </row>
    <row r="150" spans="1:20" ht="12.75" x14ac:dyDescent="0.2">
      <c r="A150" s="63">
        <v>2020</v>
      </c>
      <c r="B150" s="67"/>
      <c r="C150" s="67"/>
      <c r="D150" s="67"/>
      <c r="E150" s="67"/>
      <c r="F150" s="67"/>
      <c r="G150" s="67"/>
      <c r="H150" s="67"/>
      <c r="I150" s="67"/>
      <c r="J150" s="67"/>
      <c r="K150" s="67"/>
      <c r="L150" s="67"/>
      <c r="M150" s="67"/>
      <c r="N150" s="67"/>
      <c r="O150" s="67"/>
      <c r="P150" s="73"/>
      <c r="Q150" s="82"/>
    </row>
    <row r="151" spans="1:20" ht="12.75" x14ac:dyDescent="0.2">
      <c r="A151" s="67" t="s">
        <v>57</v>
      </c>
      <c r="B151" s="67">
        <v>7.67</v>
      </c>
      <c r="C151" s="67">
        <v>39.700000000000003</v>
      </c>
      <c r="D151" s="67">
        <v>325.70999999999998</v>
      </c>
      <c r="E151" s="67">
        <v>245.59</v>
      </c>
      <c r="F151" s="67">
        <v>94.1</v>
      </c>
      <c r="G151" s="67">
        <v>49.279042529999998</v>
      </c>
      <c r="H151" s="67">
        <v>24.85</v>
      </c>
      <c r="I151" s="67">
        <v>13.995365409999991</v>
      </c>
      <c r="J151" s="67">
        <v>0</v>
      </c>
      <c r="K151" s="67">
        <v>32.83</v>
      </c>
      <c r="L151" s="67">
        <v>289.32</v>
      </c>
      <c r="M151" s="67">
        <v>429.6</v>
      </c>
      <c r="N151" s="67">
        <v>50</v>
      </c>
      <c r="O151" s="67">
        <v>1053.0042000000001</v>
      </c>
      <c r="P151" s="73">
        <f>SUM(B151:O151)</f>
        <v>2655.6486079400001</v>
      </c>
      <c r="Q151" s="82"/>
      <c r="R151" s="83"/>
      <c r="T151" s="83"/>
    </row>
    <row r="152" spans="1:20" ht="12.75" x14ac:dyDescent="0.2">
      <c r="A152" s="67" t="s">
        <v>58</v>
      </c>
      <c r="B152" s="67">
        <v>7.71</v>
      </c>
      <c r="C152" s="67">
        <v>39.700000000000003</v>
      </c>
      <c r="D152" s="67">
        <v>328.13</v>
      </c>
      <c r="E152" s="67">
        <v>244.64</v>
      </c>
      <c r="F152" s="67">
        <v>96.7</v>
      </c>
      <c r="G152" s="67">
        <v>49.147680799999996</v>
      </c>
      <c r="H152" s="67">
        <v>24.85</v>
      </c>
      <c r="I152" s="67">
        <v>14</v>
      </c>
      <c r="J152" s="67">
        <v>0</v>
      </c>
      <c r="K152" s="67">
        <v>33.25</v>
      </c>
      <c r="L152" s="67">
        <v>289.16999999999996</v>
      </c>
      <c r="M152" s="67">
        <v>429.6</v>
      </c>
      <c r="N152" s="67">
        <v>48.57</v>
      </c>
      <c r="O152" s="67">
        <v>1053.0042000000001</v>
      </c>
      <c r="P152" s="73">
        <f t="shared" ref="P152:P162" si="3">SUM(B152:O152)</f>
        <v>2658.4718808000002</v>
      </c>
      <c r="Q152" s="82"/>
      <c r="R152" s="83"/>
      <c r="T152" s="83"/>
    </row>
    <row r="153" spans="1:20" ht="12.75" x14ac:dyDescent="0.2">
      <c r="A153" s="67" t="s">
        <v>47</v>
      </c>
      <c r="B153" s="67">
        <v>7.71</v>
      </c>
      <c r="C153" s="67">
        <v>39.700000000000003</v>
      </c>
      <c r="D153" s="67">
        <v>329.27</v>
      </c>
      <c r="E153" s="67">
        <v>243.85</v>
      </c>
      <c r="F153" s="67">
        <v>104.8</v>
      </c>
      <c r="G153" s="67">
        <v>48.844104770000001</v>
      </c>
      <c r="H153" s="67">
        <v>24.67</v>
      </c>
      <c r="I153" s="67">
        <v>15.7</v>
      </c>
      <c r="J153" s="67">
        <v>0</v>
      </c>
      <c r="K153" s="67">
        <v>32.94</v>
      </c>
      <c r="L153" s="67">
        <v>290.26</v>
      </c>
      <c r="M153" s="67">
        <v>429.6</v>
      </c>
      <c r="N153" s="67">
        <v>48.57</v>
      </c>
      <c r="O153" s="67">
        <v>1053.0042000000001</v>
      </c>
      <c r="P153" s="73">
        <f t="shared" si="3"/>
        <v>2668.9183047699998</v>
      </c>
      <c r="Q153" s="82"/>
      <c r="R153" s="83"/>
      <c r="T153" s="83"/>
    </row>
    <row r="154" spans="1:20" ht="12.75" x14ac:dyDescent="0.2">
      <c r="A154" s="67" t="s">
        <v>48</v>
      </c>
      <c r="B154" s="67">
        <v>7.72</v>
      </c>
      <c r="C154" s="67">
        <v>38.53</v>
      </c>
      <c r="D154" s="67">
        <v>325.82</v>
      </c>
      <c r="E154" s="67">
        <v>241.69</v>
      </c>
      <c r="F154" s="67">
        <v>102.8</v>
      </c>
      <c r="G154" s="67">
        <v>48.90149164000001</v>
      </c>
      <c r="H154" s="67">
        <v>24.67</v>
      </c>
      <c r="I154" s="67">
        <v>16.5</v>
      </c>
      <c r="J154" s="67">
        <v>0</v>
      </c>
      <c r="K154" s="67">
        <v>33.369999999999997</v>
      </c>
      <c r="L154" s="67">
        <v>310.26</v>
      </c>
      <c r="M154" s="67">
        <v>429.6</v>
      </c>
      <c r="N154" s="67">
        <v>48.57</v>
      </c>
      <c r="O154" s="67">
        <v>1053.0042000000001</v>
      </c>
      <c r="P154" s="73">
        <f t="shared" si="3"/>
        <v>2681.4356916399997</v>
      </c>
      <c r="Q154" s="82"/>
      <c r="R154" s="83"/>
      <c r="T154" s="83"/>
    </row>
    <row r="155" spans="1:20" s="67" customFormat="1" ht="12.75" x14ac:dyDescent="0.2">
      <c r="A155" s="67" t="s">
        <v>49</v>
      </c>
      <c r="B155" s="67">
        <v>7.58</v>
      </c>
      <c r="C155" s="67">
        <v>38.76</v>
      </c>
      <c r="D155" s="67">
        <v>327.23</v>
      </c>
      <c r="E155" s="67">
        <v>238.06</v>
      </c>
      <c r="F155" s="67">
        <v>104.5</v>
      </c>
      <c r="G155" s="67">
        <v>49.102515700000005</v>
      </c>
      <c r="H155" s="67">
        <v>24.67</v>
      </c>
      <c r="I155" s="67">
        <v>16.7</v>
      </c>
      <c r="J155" s="67">
        <v>0</v>
      </c>
      <c r="K155" s="67">
        <v>34.590000000000003</v>
      </c>
      <c r="L155" s="67">
        <v>308.95</v>
      </c>
      <c r="M155" s="67">
        <v>429.6</v>
      </c>
      <c r="N155" s="67">
        <v>48.57</v>
      </c>
      <c r="O155" s="67">
        <v>1053.0042000000001</v>
      </c>
      <c r="P155" s="73">
        <f t="shared" si="3"/>
        <v>2681.3167157000003</v>
      </c>
      <c r="Q155" s="82"/>
      <c r="R155" s="75"/>
      <c r="S155"/>
      <c r="T155" s="83"/>
    </row>
    <row r="156" spans="1:20" ht="12.75" x14ac:dyDescent="0.2">
      <c r="A156" s="101" t="s">
        <v>50</v>
      </c>
      <c r="B156" s="67">
        <v>7.41</v>
      </c>
      <c r="C156" s="67">
        <v>38.76</v>
      </c>
      <c r="D156" s="67">
        <v>327.77</v>
      </c>
      <c r="E156" s="67">
        <v>239.7</v>
      </c>
      <c r="F156" s="67">
        <v>110.8</v>
      </c>
      <c r="G156" s="67">
        <v>49.234092158704996</v>
      </c>
      <c r="H156" s="67">
        <v>23.96</v>
      </c>
      <c r="I156" s="67">
        <v>17.8</v>
      </c>
      <c r="J156" s="67">
        <v>0</v>
      </c>
      <c r="K156" s="67">
        <v>34.1</v>
      </c>
      <c r="L156" s="67">
        <v>308.19</v>
      </c>
      <c r="M156" s="67">
        <v>429.6</v>
      </c>
      <c r="N156" s="67">
        <v>48.57</v>
      </c>
      <c r="O156" s="67">
        <v>1083.8</v>
      </c>
      <c r="P156" s="73">
        <f t="shared" si="3"/>
        <v>2719.6940921587047</v>
      </c>
      <c r="Q156" s="82"/>
      <c r="R156" s="83"/>
      <c r="T156" s="83"/>
    </row>
    <row r="157" spans="1:20" ht="12.75" x14ac:dyDescent="0.2">
      <c r="A157" s="67" t="s">
        <v>51</v>
      </c>
      <c r="B157" s="67">
        <v>7.08</v>
      </c>
      <c r="C157" s="67">
        <v>57.77</v>
      </c>
      <c r="D157" s="67">
        <v>330.17</v>
      </c>
      <c r="E157" s="67">
        <v>238.85</v>
      </c>
      <c r="F157" s="67">
        <v>116.3</v>
      </c>
      <c r="G157" s="67">
        <v>50.571598250000001</v>
      </c>
      <c r="H157" s="67">
        <v>23.96</v>
      </c>
      <c r="I157" s="67">
        <v>6.7682765099999953</v>
      </c>
      <c r="J157" s="67">
        <v>0</v>
      </c>
      <c r="K157" s="67">
        <v>34.020000000000003</v>
      </c>
      <c r="L157" s="67">
        <v>323.69</v>
      </c>
      <c r="M157" s="67">
        <v>429.6</v>
      </c>
      <c r="N157" s="67">
        <v>48.57</v>
      </c>
      <c r="O157" s="67">
        <v>1085.5999999999999</v>
      </c>
      <c r="P157" s="73">
        <f t="shared" si="3"/>
        <v>2752.9498747600001</v>
      </c>
      <c r="Q157" s="82"/>
      <c r="R157" s="83"/>
      <c r="T157" s="83"/>
    </row>
    <row r="158" spans="1:20" ht="12.75" x14ac:dyDescent="0.2">
      <c r="A158" s="67" t="s">
        <v>52</v>
      </c>
      <c r="B158" s="67">
        <v>7.03</v>
      </c>
      <c r="C158" s="67">
        <v>57.77</v>
      </c>
      <c r="D158" s="67">
        <v>331.56</v>
      </c>
      <c r="E158" s="67">
        <v>273.25</v>
      </c>
      <c r="F158" s="67">
        <v>116.6</v>
      </c>
      <c r="G158" s="67">
        <v>50.7807642</v>
      </c>
      <c r="H158" s="67">
        <v>23.96</v>
      </c>
      <c r="I158" s="67">
        <v>6.8539221600000007</v>
      </c>
      <c r="J158" s="67">
        <v>0</v>
      </c>
      <c r="K158" s="67">
        <v>34.26</v>
      </c>
      <c r="L158" s="67">
        <v>324.24</v>
      </c>
      <c r="M158" s="67">
        <v>429.6</v>
      </c>
      <c r="N158" s="67">
        <v>47.14</v>
      </c>
      <c r="O158" s="67">
        <v>1113.5999999999999</v>
      </c>
      <c r="P158" s="73">
        <f t="shared" si="3"/>
        <v>2816.6446863600004</v>
      </c>
      <c r="Q158" s="82"/>
      <c r="R158" s="83"/>
      <c r="T158" s="83"/>
    </row>
    <row r="159" spans="1:20" ht="12.75" x14ac:dyDescent="0.2">
      <c r="A159" s="67" t="s">
        <v>59</v>
      </c>
      <c r="B159" s="67">
        <v>7.03</v>
      </c>
      <c r="C159" s="67">
        <v>57.77</v>
      </c>
      <c r="D159" s="67">
        <v>337.99</v>
      </c>
      <c r="E159" s="67">
        <v>278.72000000000003</v>
      </c>
      <c r="F159" s="67">
        <v>121.3</v>
      </c>
      <c r="G159" s="67">
        <v>50.37499407</v>
      </c>
      <c r="H159" s="67">
        <v>23.78</v>
      </c>
      <c r="I159" s="67">
        <v>9.6434018899999998</v>
      </c>
      <c r="J159" s="67">
        <v>0</v>
      </c>
      <c r="K159" s="67">
        <v>34.43</v>
      </c>
      <c r="L159" s="67">
        <v>322.17</v>
      </c>
      <c r="M159" s="67">
        <v>429.6</v>
      </c>
      <c r="N159" s="67">
        <v>47.14</v>
      </c>
      <c r="O159" s="67">
        <v>1113.5999999999999</v>
      </c>
      <c r="P159" s="73">
        <f t="shared" si="3"/>
        <v>2833.5483959599997</v>
      </c>
      <c r="Q159" s="82"/>
      <c r="R159" s="83"/>
      <c r="T159" s="83"/>
    </row>
    <row r="160" spans="1:20" ht="12.75" x14ac:dyDescent="0.2">
      <c r="A160" s="67" t="s">
        <v>54</v>
      </c>
      <c r="B160" s="67">
        <v>7.03</v>
      </c>
      <c r="C160" s="67">
        <v>56.09</v>
      </c>
      <c r="D160" s="67">
        <v>341.13</v>
      </c>
      <c r="E160" s="67">
        <v>279.47000000000003</v>
      </c>
      <c r="F160" s="67">
        <v>121.8</v>
      </c>
      <c r="G160" s="67">
        <v>50.520492259999997</v>
      </c>
      <c r="H160" s="67">
        <v>23.78</v>
      </c>
      <c r="I160" s="67">
        <v>33.497903700000009</v>
      </c>
      <c r="J160" s="67">
        <v>0</v>
      </c>
      <c r="K160" s="67">
        <v>34.4</v>
      </c>
      <c r="L160" s="67">
        <v>322.17</v>
      </c>
      <c r="M160" s="67">
        <v>429.6</v>
      </c>
      <c r="N160" s="67">
        <v>47.14</v>
      </c>
      <c r="O160" s="67">
        <v>1113.5999999999999</v>
      </c>
      <c r="P160" s="73">
        <f t="shared" si="3"/>
        <v>2860.2283959599999</v>
      </c>
      <c r="Q160" s="82"/>
      <c r="R160" s="83"/>
      <c r="T160" s="83"/>
    </row>
    <row r="161" spans="1:41" ht="12.75" x14ac:dyDescent="0.2">
      <c r="A161" s="67" t="s">
        <v>55</v>
      </c>
      <c r="B161" s="67">
        <v>7.03</v>
      </c>
      <c r="C161" s="67">
        <v>56.09</v>
      </c>
      <c r="D161" s="67">
        <v>344.88</v>
      </c>
      <c r="E161" s="67">
        <v>289.67</v>
      </c>
      <c r="F161" s="67">
        <v>122.2</v>
      </c>
      <c r="G161" s="67">
        <v>51.18091553</v>
      </c>
      <c r="H161" s="67">
        <v>23.78</v>
      </c>
      <c r="I161" s="67">
        <v>33.537480430000009</v>
      </c>
      <c r="J161" s="67">
        <v>0</v>
      </c>
      <c r="K161" s="67">
        <v>34.93</v>
      </c>
      <c r="L161" s="67">
        <v>321.86</v>
      </c>
      <c r="M161" s="67">
        <v>429.6</v>
      </c>
      <c r="N161" s="67">
        <v>47.14</v>
      </c>
      <c r="O161" s="67">
        <v>1126.9000000000001</v>
      </c>
      <c r="P161" s="73">
        <f t="shared" si="3"/>
        <v>2888.7983959600006</v>
      </c>
      <c r="Q161" s="82"/>
      <c r="R161" s="83"/>
      <c r="T161" s="83"/>
    </row>
    <row r="162" spans="1:41" ht="12.75" x14ac:dyDescent="0.2">
      <c r="A162" s="67" t="s">
        <v>56</v>
      </c>
      <c r="B162" s="67">
        <v>6.81</v>
      </c>
      <c r="C162" s="67">
        <v>56.09</v>
      </c>
      <c r="D162" s="67">
        <v>355.47</v>
      </c>
      <c r="E162" s="67">
        <v>289</v>
      </c>
      <c r="F162" s="67">
        <v>131.5</v>
      </c>
      <c r="G162" s="67">
        <v>51.54506361</v>
      </c>
      <c r="H162" s="67">
        <v>23.07</v>
      </c>
      <c r="I162" s="67">
        <v>33.381718169999999</v>
      </c>
      <c r="J162" s="67">
        <v>0</v>
      </c>
      <c r="K162" s="67">
        <v>34.479999999999997</v>
      </c>
      <c r="L162" s="67">
        <v>320.72000000000003</v>
      </c>
      <c r="M162" s="67">
        <v>429.6</v>
      </c>
      <c r="N162" s="67">
        <v>47.14</v>
      </c>
      <c r="O162" s="67">
        <v>1126.9000000000001</v>
      </c>
      <c r="P162" s="73">
        <f t="shared" si="3"/>
        <v>2905.7067817800007</v>
      </c>
      <c r="Q162" s="82"/>
      <c r="R162" s="83"/>
      <c r="T162" s="83"/>
    </row>
    <row r="163" spans="1:41" ht="12.75" x14ac:dyDescent="0.2">
      <c r="A163" s="63">
        <v>2021</v>
      </c>
      <c r="B163" s="67"/>
      <c r="C163" s="67"/>
      <c r="D163" s="67"/>
      <c r="E163" s="67"/>
      <c r="F163" s="67"/>
      <c r="G163" s="67"/>
      <c r="H163" s="67"/>
      <c r="I163" s="67"/>
      <c r="J163" s="67"/>
      <c r="K163" s="67"/>
      <c r="L163" s="67"/>
      <c r="M163" s="67"/>
      <c r="N163" s="67"/>
      <c r="O163" s="67"/>
      <c r="P163" s="73"/>
      <c r="R163" s="83"/>
    </row>
    <row r="164" spans="1:41" ht="12.75" x14ac:dyDescent="0.2">
      <c r="A164" s="67" t="s">
        <v>57</v>
      </c>
      <c r="B164" s="67">
        <v>6.77</v>
      </c>
      <c r="C164" s="67">
        <v>66.421440180000005</v>
      </c>
      <c r="D164" s="67">
        <v>356.43</v>
      </c>
      <c r="E164" s="67">
        <v>288.16000000000003</v>
      </c>
      <c r="F164" s="67">
        <v>131.68170431999999</v>
      </c>
      <c r="G164" s="67">
        <v>51.564156789999998</v>
      </c>
      <c r="H164" s="67">
        <v>23.073218219999998</v>
      </c>
      <c r="I164" s="67">
        <v>27.28699048</v>
      </c>
      <c r="J164" s="67">
        <v>0</v>
      </c>
      <c r="K164" s="67">
        <v>34</v>
      </c>
      <c r="L164" s="67">
        <v>317.67257819999998</v>
      </c>
      <c r="M164" s="67">
        <v>429.6</v>
      </c>
      <c r="N164" s="67">
        <v>47.14</v>
      </c>
      <c r="O164" s="67">
        <v>1126.9191504200001</v>
      </c>
      <c r="P164" s="73">
        <f t="shared" si="2"/>
        <v>2906.71923861</v>
      </c>
      <c r="R164" s="83"/>
    </row>
    <row r="165" spans="1:41" ht="12.75" x14ac:dyDescent="0.2">
      <c r="A165" s="67" t="s">
        <v>58</v>
      </c>
      <c r="B165" s="67">
        <v>6.78</v>
      </c>
      <c r="C165" s="67">
        <v>66.421440180000005</v>
      </c>
      <c r="D165" s="67">
        <v>358.95</v>
      </c>
      <c r="E165" s="67">
        <v>287.32</v>
      </c>
      <c r="F165" s="67">
        <v>140.65779516000001</v>
      </c>
      <c r="G165" s="67">
        <v>51.509382469999998</v>
      </c>
      <c r="H165" s="67">
        <v>23.073218219999998</v>
      </c>
      <c r="I165" s="67">
        <v>27.317399310000013</v>
      </c>
      <c r="J165" s="67">
        <v>0</v>
      </c>
      <c r="K165" s="67">
        <v>34.1</v>
      </c>
      <c r="L165" s="67">
        <v>315.94487020000003</v>
      </c>
      <c r="M165" s="67">
        <v>429.6</v>
      </c>
      <c r="N165" s="67">
        <v>45.71</v>
      </c>
      <c r="O165" s="67">
        <v>1140.4000000000001</v>
      </c>
      <c r="P165" s="73">
        <f t="shared" si="2"/>
        <v>2927.7841055399999</v>
      </c>
      <c r="R165" s="83"/>
    </row>
    <row r="166" spans="1:41" s="67" customFormat="1" ht="12.75" x14ac:dyDescent="0.2">
      <c r="A166" s="67" t="s">
        <v>47</v>
      </c>
      <c r="B166" s="67">
        <v>6.92</v>
      </c>
      <c r="C166" s="67">
        <v>66.421440180000005</v>
      </c>
      <c r="D166" s="67">
        <v>362.3</v>
      </c>
      <c r="E166" s="67">
        <v>286.52999999999997</v>
      </c>
      <c r="F166" s="67">
        <v>140.768238</v>
      </c>
      <c r="G166" s="67">
        <v>50.71974479</v>
      </c>
      <c r="H166" s="67">
        <v>22.894697019999999</v>
      </c>
      <c r="I166" s="67">
        <v>27.255094580000009</v>
      </c>
      <c r="J166" s="67">
        <v>0</v>
      </c>
      <c r="K166" s="67">
        <v>34.200000000000003</v>
      </c>
      <c r="L166" s="67">
        <v>313.84983499999998</v>
      </c>
      <c r="M166" s="67">
        <v>429.6</v>
      </c>
      <c r="N166" s="67">
        <v>45.71</v>
      </c>
      <c r="O166" s="67">
        <v>1140.4000000000001</v>
      </c>
      <c r="P166" s="73">
        <f t="shared" si="2"/>
        <v>2927.5690495700001</v>
      </c>
      <c r="Q166" s="82"/>
      <c r="R166" s="75"/>
    </row>
    <row r="167" spans="1:41" s="19" customFormat="1" ht="12.75" x14ac:dyDescent="0.2">
      <c r="A167" s="19" t="s">
        <v>48</v>
      </c>
      <c r="B167" s="19">
        <v>6.8</v>
      </c>
      <c r="C167" s="19">
        <v>64.463745759999995</v>
      </c>
      <c r="D167" s="19">
        <v>368.1</v>
      </c>
      <c r="E167" s="19">
        <v>290.8</v>
      </c>
      <c r="F167" s="19">
        <v>138.91646800000001</v>
      </c>
      <c r="G167" s="19">
        <v>51.391852999999998</v>
      </c>
      <c r="H167" s="19">
        <v>22.894697019999999</v>
      </c>
      <c r="I167" s="19">
        <v>9.1155603800000033</v>
      </c>
      <c r="J167" s="19">
        <v>0</v>
      </c>
      <c r="K167" s="19">
        <v>34.299999999999997</v>
      </c>
      <c r="L167" s="19">
        <v>313.84983499999998</v>
      </c>
      <c r="M167" s="19">
        <v>429.6</v>
      </c>
      <c r="N167" s="19">
        <v>45.71</v>
      </c>
      <c r="O167" s="19">
        <v>1140.40246493</v>
      </c>
      <c r="P167" s="68">
        <f t="shared" si="2"/>
        <v>2916.3446240899998</v>
      </c>
    </row>
    <row r="168" spans="1:41" s="19" customFormat="1" ht="12.75" x14ac:dyDescent="0.2">
      <c r="A168" s="19" t="s">
        <v>49</v>
      </c>
      <c r="B168" s="19">
        <v>6.76</v>
      </c>
      <c r="C168" s="19">
        <v>64.463745759999995</v>
      </c>
      <c r="D168" s="19">
        <v>368.2</v>
      </c>
      <c r="E168" s="19">
        <v>287.77999999999997</v>
      </c>
      <c r="F168" s="19">
        <v>142.90084278</v>
      </c>
      <c r="G168" s="19">
        <v>51.70247938</v>
      </c>
      <c r="H168" s="19">
        <v>22.894697019999999</v>
      </c>
      <c r="I168" s="19">
        <v>9.1265646800000226</v>
      </c>
      <c r="J168" s="19">
        <v>0</v>
      </c>
      <c r="K168" s="19">
        <v>34.4</v>
      </c>
      <c r="L168" s="19">
        <v>314.54101400000002</v>
      </c>
      <c r="M168" s="19">
        <v>429.6</v>
      </c>
      <c r="N168" s="19">
        <v>45.71</v>
      </c>
      <c r="O168" s="19">
        <v>1140.40246493</v>
      </c>
      <c r="P168" s="68">
        <f t="shared" si="2"/>
        <v>2918.4818085499996</v>
      </c>
    </row>
    <row r="169" spans="1:41" s="19" customFormat="1" ht="12.75" x14ac:dyDescent="0.2">
      <c r="A169" s="19" t="s">
        <v>50</v>
      </c>
      <c r="B169" s="19">
        <v>6.77</v>
      </c>
      <c r="C169" s="19">
        <v>74.463745760000009</v>
      </c>
      <c r="D169" s="19">
        <v>371.2</v>
      </c>
      <c r="E169" s="19">
        <v>286.12</v>
      </c>
      <c r="F169" s="19">
        <v>145.10658409999999</v>
      </c>
      <c r="G169" s="19">
        <v>51.049571690000001</v>
      </c>
      <c r="H169" s="19">
        <v>22.186311199999999</v>
      </c>
      <c r="I169" s="19">
        <v>9.1034346000000035</v>
      </c>
      <c r="J169" s="19">
        <v>0</v>
      </c>
      <c r="K169" s="19">
        <v>33.4</v>
      </c>
      <c r="L169" s="19">
        <v>312.77630599999998</v>
      </c>
      <c r="M169" s="19">
        <v>429.6</v>
      </c>
      <c r="N169" s="19">
        <v>45.71</v>
      </c>
      <c r="O169" s="19">
        <v>1140.40246493</v>
      </c>
      <c r="P169" s="68">
        <f t="shared" si="2"/>
        <v>2927.8884182799998</v>
      </c>
    </row>
    <row r="170" spans="1:41" s="2" customFormat="1" ht="12.75" x14ac:dyDescent="0.2">
      <c r="A170" s="101" t="s">
        <v>51</v>
      </c>
      <c r="B170" s="19">
        <v>6.68</v>
      </c>
      <c r="C170" s="19">
        <v>74.463745760000009</v>
      </c>
      <c r="D170" s="19">
        <v>368.3</v>
      </c>
      <c r="E170" s="19">
        <v>290.31</v>
      </c>
      <c r="F170" s="19">
        <v>154.15159568000001</v>
      </c>
      <c r="G170" s="19">
        <v>51.133603119999997</v>
      </c>
      <c r="H170" s="19">
        <v>22.186311199999999</v>
      </c>
      <c r="I170" s="19">
        <v>9.1064122000000083</v>
      </c>
      <c r="J170" s="19">
        <v>0</v>
      </c>
      <c r="K170" s="19">
        <v>32.815928599999999</v>
      </c>
      <c r="L170" s="19">
        <v>310.83186159999997</v>
      </c>
      <c r="M170" s="19">
        <v>429.6</v>
      </c>
      <c r="N170" s="19">
        <v>45.71</v>
      </c>
      <c r="O170" s="19">
        <v>1140.40246493</v>
      </c>
      <c r="P170" s="68">
        <f t="shared" si="2"/>
        <v>2935.6919230899998</v>
      </c>
      <c r="Q170"/>
      <c r="R170"/>
      <c r="S170"/>
      <c r="T170"/>
      <c r="U170"/>
      <c r="V170"/>
      <c r="W170"/>
      <c r="X170"/>
      <c r="Y170"/>
      <c r="Z170"/>
      <c r="AA170"/>
      <c r="AB170"/>
      <c r="AC170"/>
      <c r="AD170"/>
      <c r="AE170"/>
      <c r="AF170"/>
      <c r="AG170"/>
      <c r="AH170"/>
      <c r="AI170"/>
      <c r="AJ170"/>
      <c r="AK170"/>
      <c r="AL170"/>
      <c r="AM170"/>
      <c r="AN170"/>
      <c r="AO170"/>
    </row>
    <row r="171" spans="1:41" s="2" customFormat="1" ht="12.75" x14ac:dyDescent="0.2">
      <c r="A171" s="19" t="s">
        <v>52</v>
      </c>
      <c r="B171" s="19">
        <v>6.7</v>
      </c>
      <c r="C171" s="19">
        <v>77.022506640000003</v>
      </c>
      <c r="D171" s="19">
        <v>371.7</v>
      </c>
      <c r="E171" s="19">
        <v>294.17</v>
      </c>
      <c r="F171" s="19">
        <v>155.77062691999998</v>
      </c>
      <c r="G171" s="19">
        <v>123.86790359</v>
      </c>
      <c r="H171" s="19">
        <v>22.186311199999999</v>
      </c>
      <c r="I171" s="19">
        <v>9.1006915999999993</v>
      </c>
      <c r="J171" s="19">
        <v>0</v>
      </c>
      <c r="K171" s="19">
        <v>32.772511000000002</v>
      </c>
      <c r="L171" s="19">
        <v>310.89999999999998</v>
      </c>
      <c r="M171" s="19">
        <v>429.6</v>
      </c>
      <c r="N171" s="19">
        <v>45.71</v>
      </c>
      <c r="O171" s="19">
        <v>1140.40246493</v>
      </c>
      <c r="P171" s="68">
        <f t="shared" si="2"/>
        <v>3019.9030158799997</v>
      </c>
      <c r="Q171"/>
      <c r="R171"/>
      <c r="S171"/>
      <c r="T171"/>
      <c r="U171"/>
      <c r="V171"/>
      <c r="W171"/>
      <c r="X171"/>
      <c r="Y171"/>
      <c r="Z171"/>
      <c r="AA171"/>
      <c r="AB171"/>
      <c r="AC171"/>
      <c r="AD171"/>
      <c r="AE171"/>
      <c r="AF171"/>
      <c r="AG171"/>
      <c r="AH171"/>
      <c r="AI171"/>
      <c r="AJ171"/>
      <c r="AK171"/>
      <c r="AL171"/>
      <c r="AM171"/>
      <c r="AN171"/>
      <c r="AO171"/>
    </row>
    <row r="172" spans="1:41" s="2" customFormat="1" ht="12.75" x14ac:dyDescent="0.2">
      <c r="A172" s="19" t="s">
        <v>59</v>
      </c>
      <c r="B172" s="19">
        <v>6.79</v>
      </c>
      <c r="C172" s="19">
        <v>77.022506640000003</v>
      </c>
      <c r="D172" s="19">
        <v>378.2</v>
      </c>
      <c r="E172" s="19">
        <v>303.63</v>
      </c>
      <c r="F172" s="19">
        <v>157.46397796000002</v>
      </c>
      <c r="G172" s="19">
        <v>122.52956562999999</v>
      </c>
      <c r="H172" s="19">
        <v>22.00779</v>
      </c>
      <c r="I172" s="19">
        <v>9.0811812000000032</v>
      </c>
      <c r="J172" s="19">
        <v>0</v>
      </c>
      <c r="K172" s="19">
        <v>32.674821100000003</v>
      </c>
      <c r="L172" s="19">
        <v>311.39999999999998</v>
      </c>
      <c r="M172" s="19">
        <v>429.6</v>
      </c>
      <c r="N172" s="19">
        <v>45.71</v>
      </c>
      <c r="O172" s="19">
        <v>1140.40246493</v>
      </c>
      <c r="P172" s="68">
        <f t="shared" si="2"/>
        <v>3036.5123074599996</v>
      </c>
      <c r="Q172"/>
      <c r="R172"/>
      <c r="S172"/>
      <c r="T172"/>
      <c r="U172"/>
      <c r="V172"/>
      <c r="W172"/>
      <c r="X172"/>
      <c r="Y172"/>
      <c r="Z172"/>
      <c r="AA172"/>
      <c r="AB172"/>
      <c r="AC172"/>
      <c r="AD172"/>
      <c r="AE172"/>
      <c r="AF172"/>
      <c r="AG172"/>
      <c r="AH172"/>
      <c r="AI172"/>
      <c r="AJ172"/>
      <c r="AK172"/>
      <c r="AL172"/>
      <c r="AM172"/>
      <c r="AN172"/>
      <c r="AO172"/>
    </row>
    <row r="173" spans="1:41" s="2" customFormat="1" ht="12.75" x14ac:dyDescent="0.2">
      <c r="A173" s="19" t="s">
        <v>54</v>
      </c>
      <c r="B173" s="19">
        <v>6.78</v>
      </c>
      <c r="C173" s="19">
        <v>74.786812220000002</v>
      </c>
      <c r="D173" s="19">
        <v>375.9</v>
      </c>
      <c r="E173" s="19">
        <v>300.85000000000002</v>
      </c>
      <c r="F173" s="19">
        <v>160.95042960000001</v>
      </c>
      <c r="G173" s="19">
        <v>123.09560992</v>
      </c>
      <c r="H173" s="19">
        <v>22.00779</v>
      </c>
      <c r="I173" s="19">
        <v>8.9262991999999883</v>
      </c>
      <c r="J173" s="19">
        <v>0</v>
      </c>
      <c r="K173" s="19">
        <v>32.685231399999999</v>
      </c>
      <c r="L173" s="19">
        <v>311.40349450000002</v>
      </c>
      <c r="M173" s="19">
        <v>429.6</v>
      </c>
      <c r="N173" s="19">
        <v>45.71</v>
      </c>
      <c r="O173" s="19">
        <v>1140.40246493</v>
      </c>
      <c r="P173" s="68">
        <f t="shared" si="2"/>
        <v>3033.0981317699998</v>
      </c>
      <c r="Q173"/>
      <c r="R173"/>
      <c r="S173"/>
      <c r="T173"/>
      <c r="U173"/>
      <c r="V173"/>
      <c r="W173"/>
      <c r="X173"/>
      <c r="Y173"/>
      <c r="Z173"/>
      <c r="AA173"/>
      <c r="AB173"/>
      <c r="AC173"/>
      <c r="AD173"/>
      <c r="AE173"/>
      <c r="AF173"/>
      <c r="AG173"/>
      <c r="AH173"/>
      <c r="AI173"/>
      <c r="AJ173"/>
      <c r="AK173"/>
      <c r="AL173"/>
      <c r="AM173"/>
      <c r="AN173"/>
      <c r="AO173"/>
    </row>
    <row r="174" spans="1:41" s="2" customFormat="1" ht="12.75" x14ac:dyDescent="0.2">
      <c r="A174" s="19" t="s">
        <v>55</v>
      </c>
      <c r="B174" s="19">
        <v>6.87</v>
      </c>
      <c r="C174" s="19">
        <v>74.786812220000002</v>
      </c>
      <c r="D174" s="19">
        <v>381.67028529999999</v>
      </c>
      <c r="E174" s="19">
        <v>300.66000000000003</v>
      </c>
      <c r="F174" s="19">
        <v>164.01374228</v>
      </c>
      <c r="G174" s="19">
        <v>123.09560992</v>
      </c>
      <c r="H174" s="19">
        <v>22.00779</v>
      </c>
      <c r="I174" s="19">
        <v>10.696600079999991</v>
      </c>
      <c r="J174" s="19">
        <v>0</v>
      </c>
      <c r="K174" s="19">
        <v>32.578117899999995</v>
      </c>
      <c r="L174" s="19">
        <v>311.27114540000002</v>
      </c>
      <c r="M174" s="19">
        <v>429.6</v>
      </c>
      <c r="N174" s="19">
        <v>45.71</v>
      </c>
      <c r="O174" s="19">
        <v>762.6</v>
      </c>
      <c r="P174" s="68">
        <f t="shared" si="2"/>
        <v>2665.5601031000001</v>
      </c>
      <c r="Q174"/>
      <c r="R174"/>
      <c r="S174"/>
      <c r="T174"/>
      <c r="U174"/>
      <c r="V174"/>
      <c r="W174"/>
      <c r="X174"/>
      <c r="Y174"/>
      <c r="Z174"/>
      <c r="AA174"/>
      <c r="AB174"/>
      <c r="AC174"/>
      <c r="AD174"/>
      <c r="AE174"/>
      <c r="AF174"/>
      <c r="AG174"/>
      <c r="AH174"/>
      <c r="AI174"/>
      <c r="AJ174"/>
      <c r="AK174"/>
      <c r="AL174"/>
      <c r="AM174"/>
      <c r="AN174"/>
      <c r="AO174"/>
    </row>
    <row r="175" spans="1:41" s="2" customFormat="1" ht="12.75" x14ac:dyDescent="0.2">
      <c r="A175" s="19" t="s">
        <v>56</v>
      </c>
      <c r="B175" s="19">
        <v>6.69</v>
      </c>
      <c r="C175" s="19">
        <v>74.786812220000002</v>
      </c>
      <c r="D175" s="19">
        <v>390.99047690000003</v>
      </c>
      <c r="E175" s="19">
        <v>303</v>
      </c>
      <c r="F175" s="19">
        <v>165.61653378</v>
      </c>
      <c r="G175" s="19">
        <v>121.72270137999999</v>
      </c>
      <c r="H175" s="19">
        <v>21.29940418</v>
      </c>
      <c r="I175" s="19">
        <v>10.977894439999993</v>
      </c>
      <c r="J175" s="19">
        <v>0</v>
      </c>
      <c r="K175" s="19">
        <v>31.974149000000001</v>
      </c>
      <c r="L175" s="19">
        <v>312.3</v>
      </c>
      <c r="M175" s="19">
        <v>429.6</v>
      </c>
      <c r="N175" s="19">
        <v>45.71</v>
      </c>
      <c r="O175" s="67">
        <v>762.6</v>
      </c>
      <c r="P175" s="68">
        <f t="shared" si="2"/>
        <v>2677.2679718999998</v>
      </c>
      <c r="Q175"/>
      <c r="R175"/>
      <c r="S175"/>
      <c r="T175"/>
      <c r="U175"/>
      <c r="V175"/>
      <c r="W175"/>
      <c r="X175"/>
      <c r="Y175"/>
      <c r="Z175"/>
      <c r="AA175"/>
      <c r="AB175"/>
      <c r="AC175"/>
      <c r="AD175"/>
      <c r="AE175"/>
      <c r="AF175"/>
      <c r="AG175"/>
      <c r="AH175"/>
      <c r="AI175"/>
      <c r="AJ175"/>
      <c r="AK175"/>
      <c r="AL175"/>
      <c r="AM175"/>
      <c r="AN175"/>
      <c r="AO175"/>
    </row>
    <row r="176" spans="1:41" s="55" customFormat="1" ht="12.75" x14ac:dyDescent="0.2">
      <c r="A176" s="63">
        <v>2022</v>
      </c>
      <c r="B176" s="19"/>
      <c r="C176" s="19"/>
      <c r="D176" s="19"/>
      <c r="E176" s="19"/>
      <c r="F176" s="19"/>
      <c r="G176" s="19"/>
      <c r="H176" s="19"/>
      <c r="I176" s="19"/>
      <c r="J176" s="19"/>
      <c r="K176" s="19"/>
      <c r="L176" s="19"/>
      <c r="M176" s="19"/>
      <c r="N176" s="19"/>
      <c r="O176" s="19"/>
      <c r="P176" s="68"/>
      <c r="Q176"/>
      <c r="R176"/>
      <c r="S176"/>
      <c r="T176"/>
      <c r="U176"/>
      <c r="V176"/>
      <c r="W176"/>
      <c r="X176"/>
      <c r="Y176"/>
      <c r="Z176"/>
      <c r="AA176"/>
      <c r="AB176"/>
      <c r="AC176"/>
      <c r="AD176"/>
      <c r="AE176"/>
      <c r="AF176"/>
      <c r="AG176"/>
      <c r="AH176"/>
      <c r="AI176"/>
      <c r="AJ176"/>
      <c r="AK176"/>
      <c r="AL176"/>
      <c r="AM176"/>
      <c r="AN176"/>
      <c r="AO176"/>
    </row>
    <row r="177" spans="1:41" s="55" customFormat="1" ht="12.75" x14ac:dyDescent="0.2">
      <c r="A177" s="19" t="s">
        <v>57</v>
      </c>
      <c r="B177" s="19">
        <v>6.7418489399999997</v>
      </c>
      <c r="C177" s="19">
        <v>74.790000000000006</v>
      </c>
      <c r="D177" s="19">
        <v>385.31</v>
      </c>
      <c r="E177" s="19">
        <v>302.14999999999998</v>
      </c>
      <c r="F177" s="19">
        <v>165.62</v>
      </c>
      <c r="G177" s="19">
        <v>121.04333516</v>
      </c>
      <c r="H177" s="19">
        <v>21.3</v>
      </c>
      <c r="I177" s="19">
        <v>11.03667993</v>
      </c>
      <c r="J177" s="19">
        <v>0</v>
      </c>
      <c r="K177" s="19">
        <v>31.26</v>
      </c>
      <c r="L177" s="19">
        <v>310.46000000000004</v>
      </c>
      <c r="M177" s="19">
        <v>429.6</v>
      </c>
      <c r="N177" s="19">
        <v>45.71</v>
      </c>
      <c r="O177" s="19">
        <v>762.6</v>
      </c>
      <c r="P177" s="68">
        <f t="shared" si="2"/>
        <v>2667.6218640299999</v>
      </c>
      <c r="Q177"/>
      <c r="R177"/>
      <c r="S177"/>
      <c r="T177"/>
      <c r="U177"/>
      <c r="V177"/>
      <c r="W177"/>
      <c r="X177"/>
      <c r="Y177"/>
      <c r="Z177"/>
      <c r="AA177"/>
      <c r="AB177"/>
      <c r="AC177"/>
      <c r="AD177"/>
      <c r="AE177"/>
      <c r="AF177"/>
      <c r="AG177"/>
      <c r="AH177"/>
      <c r="AI177"/>
      <c r="AJ177"/>
      <c r="AK177"/>
      <c r="AL177"/>
      <c r="AM177"/>
      <c r="AN177"/>
      <c r="AO177"/>
    </row>
    <row r="178" spans="1:41" s="55" customFormat="1" ht="12.75" x14ac:dyDescent="0.2">
      <c r="A178" s="19" t="s">
        <v>58</v>
      </c>
      <c r="B178" s="19">
        <v>6.7342554999999997</v>
      </c>
      <c r="C178" s="19">
        <v>74.790000000000006</v>
      </c>
      <c r="D178" s="19">
        <v>390.73</v>
      </c>
      <c r="E178" s="19">
        <v>301.32</v>
      </c>
      <c r="F178" s="19">
        <v>167.7</v>
      </c>
      <c r="G178" s="19">
        <v>121.31128974999999</v>
      </c>
      <c r="H178" s="19">
        <v>21.3</v>
      </c>
      <c r="I178" s="19">
        <v>11.04023108</v>
      </c>
      <c r="J178" s="19">
        <v>0</v>
      </c>
      <c r="K178" s="19">
        <v>31.26</v>
      </c>
      <c r="L178" s="19">
        <v>310.46000000000004</v>
      </c>
      <c r="M178" s="19">
        <v>429.6</v>
      </c>
      <c r="N178" s="19">
        <v>45.71</v>
      </c>
      <c r="O178" s="19">
        <v>762.6</v>
      </c>
      <c r="P178" s="68">
        <f t="shared" si="2"/>
        <v>2674.5557763299998</v>
      </c>
      <c r="Q178"/>
      <c r="R178"/>
      <c r="S178"/>
      <c r="T178"/>
      <c r="U178"/>
      <c r="V178"/>
      <c r="W178"/>
      <c r="X178"/>
      <c r="Y178"/>
      <c r="Z178"/>
      <c r="AA178"/>
      <c r="AB178"/>
      <c r="AC178"/>
      <c r="AD178"/>
      <c r="AE178"/>
      <c r="AF178"/>
      <c r="AG178"/>
      <c r="AH178"/>
      <c r="AI178"/>
      <c r="AJ178"/>
      <c r="AK178"/>
      <c r="AL178"/>
      <c r="AM178"/>
      <c r="AN178"/>
      <c r="AO178"/>
    </row>
    <row r="179" spans="1:41" s="55" customFormat="1" ht="12.75" x14ac:dyDescent="0.2">
      <c r="A179" s="19" t="s">
        <v>47</v>
      </c>
      <c r="B179" s="19">
        <v>6.78883335</v>
      </c>
      <c r="C179" s="19">
        <v>74.790000000000006</v>
      </c>
      <c r="D179" s="19">
        <v>401.1</v>
      </c>
      <c r="E179" s="19">
        <v>300.17</v>
      </c>
      <c r="F179" s="19">
        <v>168.24</v>
      </c>
      <c r="G179" s="19">
        <v>120.22729597</v>
      </c>
      <c r="H179" s="19">
        <v>21.12</v>
      </c>
      <c r="I179" s="19">
        <v>11.025865099999999</v>
      </c>
      <c r="J179" s="19">
        <v>0</v>
      </c>
      <c r="K179" s="19">
        <v>31.15</v>
      </c>
      <c r="L179" s="19">
        <v>310.03000000000003</v>
      </c>
      <c r="M179" s="19">
        <v>429.6</v>
      </c>
      <c r="N179" s="19">
        <v>45.71</v>
      </c>
      <c r="O179" s="19">
        <v>762.6</v>
      </c>
      <c r="P179" s="68">
        <f t="shared" si="2"/>
        <v>2682.55199442</v>
      </c>
      <c r="Q179"/>
      <c r="R179"/>
      <c r="S179"/>
      <c r="T179"/>
      <c r="U179"/>
      <c r="V179"/>
      <c r="W179"/>
      <c r="X179"/>
      <c r="Y179"/>
      <c r="Z179"/>
      <c r="AA179"/>
      <c r="AB179"/>
      <c r="AC179"/>
      <c r="AD179"/>
      <c r="AE179"/>
      <c r="AF179"/>
      <c r="AG179"/>
      <c r="AH179"/>
      <c r="AI179"/>
      <c r="AJ179"/>
      <c r="AK179"/>
      <c r="AL179"/>
      <c r="AM179"/>
      <c r="AN179"/>
      <c r="AO179"/>
    </row>
    <row r="180" spans="1:41" s="55" customFormat="1" ht="12.75" x14ac:dyDescent="0.2">
      <c r="A180" s="19" t="s">
        <v>48</v>
      </c>
      <c r="B180" s="19">
        <v>7.0085685199999999</v>
      </c>
      <c r="C180" s="19">
        <v>72.48</v>
      </c>
      <c r="D180" s="19">
        <v>395.69</v>
      </c>
      <c r="E180" s="19">
        <v>298.79000000000002</v>
      </c>
      <c r="F180" s="19">
        <v>168.77</v>
      </c>
      <c r="G180" s="19">
        <v>116.91404265999999</v>
      </c>
      <c r="H180" s="19">
        <v>20.83</v>
      </c>
      <c r="I180" s="19">
        <v>10.293679569999984</v>
      </c>
      <c r="J180" s="19">
        <v>0</v>
      </c>
      <c r="K180" s="19">
        <v>30.9</v>
      </c>
      <c r="L180" s="19">
        <v>314.03000000000003</v>
      </c>
      <c r="M180" s="19">
        <v>429.6</v>
      </c>
      <c r="N180" s="19">
        <v>45.71</v>
      </c>
      <c r="O180" s="19">
        <v>762.6</v>
      </c>
      <c r="P180" s="68">
        <f t="shared" si="2"/>
        <v>2673.6162907499997</v>
      </c>
      <c r="Q180"/>
      <c r="R180"/>
      <c r="S180"/>
      <c r="T180"/>
      <c r="U180"/>
      <c r="V180"/>
      <c r="W180"/>
      <c r="X180"/>
      <c r="Y180"/>
      <c r="Z180"/>
      <c r="AA180"/>
      <c r="AB180"/>
      <c r="AC180"/>
      <c r="AD180"/>
      <c r="AE180"/>
      <c r="AF180"/>
      <c r="AG180"/>
      <c r="AH180"/>
      <c r="AI180"/>
      <c r="AJ180"/>
      <c r="AK180"/>
      <c r="AL180"/>
      <c r="AM180"/>
      <c r="AN180"/>
      <c r="AO180"/>
    </row>
    <row r="181" spans="1:41" s="55" customFormat="1" ht="12.75" x14ac:dyDescent="0.2">
      <c r="A181" s="19" t="s">
        <v>49</v>
      </c>
      <c r="B181" s="19">
        <v>6.9354816599999998</v>
      </c>
      <c r="C181" s="19">
        <v>72.48</v>
      </c>
      <c r="D181" s="19">
        <v>402.55</v>
      </c>
      <c r="E181" s="19">
        <v>296.04000000000002</v>
      </c>
      <c r="F181" s="19">
        <v>176.17</v>
      </c>
      <c r="G181" s="19">
        <v>117.38346328</v>
      </c>
      <c r="H181" s="19">
        <v>20.83</v>
      </c>
      <c r="I181" s="19">
        <v>10.299279130000013</v>
      </c>
      <c r="J181" s="19">
        <v>0</v>
      </c>
      <c r="K181" s="19">
        <v>30.97</v>
      </c>
      <c r="L181" s="19">
        <v>313.90000000000003</v>
      </c>
      <c r="M181" s="19">
        <v>429.6</v>
      </c>
      <c r="N181" s="19">
        <v>45.71</v>
      </c>
      <c r="O181" s="19">
        <v>762.6</v>
      </c>
      <c r="P181" s="68">
        <f t="shared" si="2"/>
        <v>2685.4682240699999</v>
      </c>
      <c r="Q181"/>
      <c r="R181"/>
      <c r="S181"/>
      <c r="T181"/>
      <c r="U181"/>
      <c r="V181"/>
      <c r="W181"/>
      <c r="X181"/>
      <c r="Y181"/>
      <c r="Z181"/>
      <c r="AA181"/>
      <c r="AB181"/>
      <c r="AC181"/>
      <c r="AD181"/>
      <c r="AE181"/>
      <c r="AF181"/>
      <c r="AG181"/>
      <c r="AH181"/>
      <c r="AI181"/>
      <c r="AJ181"/>
      <c r="AK181"/>
      <c r="AL181"/>
      <c r="AM181"/>
      <c r="AN181"/>
      <c r="AO181"/>
    </row>
    <row r="182" spans="1:41" s="55" customFormat="1" ht="12.75" x14ac:dyDescent="0.2">
      <c r="A182" s="19" t="s">
        <v>50</v>
      </c>
      <c r="B182" s="19">
        <v>6.9423418799999999</v>
      </c>
      <c r="C182" s="19">
        <v>72.48</v>
      </c>
      <c r="D182" s="19">
        <v>406.62</v>
      </c>
      <c r="E182" s="19">
        <v>302.47000000000003</v>
      </c>
      <c r="F182" s="19">
        <v>179.47</v>
      </c>
      <c r="G182" s="19">
        <v>115.47716768000001</v>
      </c>
      <c r="H182" s="19">
        <v>20.12</v>
      </c>
      <c r="I182" s="19">
        <v>10.276541679999983</v>
      </c>
      <c r="J182" s="19">
        <v>0</v>
      </c>
      <c r="K182" s="19">
        <v>30.25</v>
      </c>
      <c r="L182" s="19">
        <v>316.23</v>
      </c>
      <c r="M182" s="19">
        <v>429.6</v>
      </c>
      <c r="N182" s="19">
        <v>45.71</v>
      </c>
      <c r="O182" s="19">
        <v>762.6</v>
      </c>
      <c r="P182" s="68">
        <f t="shared" si="2"/>
        <v>2698.2460512399998</v>
      </c>
      <c r="Q182"/>
      <c r="R182"/>
      <c r="S182"/>
      <c r="T182"/>
      <c r="U182"/>
      <c r="V182"/>
      <c r="W182"/>
      <c r="X182"/>
      <c r="Y182"/>
      <c r="Z182"/>
      <c r="AA182"/>
      <c r="AB182"/>
      <c r="AC182"/>
      <c r="AD182"/>
      <c r="AE182"/>
      <c r="AF182"/>
      <c r="AG182"/>
      <c r="AH182"/>
      <c r="AI182"/>
      <c r="AJ182"/>
      <c r="AK182"/>
      <c r="AL182"/>
      <c r="AM182"/>
      <c r="AN182"/>
      <c r="AO182"/>
    </row>
    <row r="183" spans="1:41" s="55" customFormat="1" ht="12.75" x14ac:dyDescent="0.2">
      <c r="A183" s="19" t="s">
        <v>51</v>
      </c>
      <c r="B183" s="19">
        <v>6.9537523499999994</v>
      </c>
      <c r="C183" s="19">
        <v>72.510000000000005</v>
      </c>
      <c r="D183" s="19">
        <v>400.8</v>
      </c>
      <c r="E183" s="19">
        <v>307.63</v>
      </c>
      <c r="F183" s="19">
        <v>179.47</v>
      </c>
      <c r="G183" s="19">
        <v>115.11337213</v>
      </c>
      <c r="H183" s="19">
        <v>20.12</v>
      </c>
      <c r="I183" s="19">
        <v>10.56360853000001</v>
      </c>
      <c r="J183" s="19">
        <v>0</v>
      </c>
      <c r="K183" s="19">
        <v>29.63</v>
      </c>
      <c r="L183" s="19">
        <v>314.29000000000002</v>
      </c>
      <c r="M183" s="19">
        <v>429.6</v>
      </c>
      <c r="N183" s="19">
        <v>45.71</v>
      </c>
      <c r="O183" s="19">
        <v>762.6</v>
      </c>
      <c r="P183" s="68">
        <f t="shared" si="2"/>
        <v>2694.99073301</v>
      </c>
      <c r="Q183"/>
      <c r="R183"/>
      <c r="S183"/>
      <c r="T183"/>
      <c r="U183"/>
      <c r="V183"/>
      <c r="W183"/>
      <c r="X183"/>
      <c r="Y183"/>
      <c r="Z183"/>
      <c r="AA183"/>
      <c r="AB183"/>
      <c r="AC183"/>
      <c r="AD183"/>
      <c r="AE183"/>
      <c r="AF183"/>
      <c r="AG183"/>
      <c r="AH183"/>
      <c r="AI183"/>
      <c r="AJ183"/>
      <c r="AK183"/>
      <c r="AL183"/>
      <c r="AM183"/>
      <c r="AN183"/>
      <c r="AO183"/>
    </row>
    <row r="184" spans="1:41" s="55" customFormat="1" ht="12.75" x14ac:dyDescent="0.2">
      <c r="A184" s="19" t="s">
        <v>52</v>
      </c>
      <c r="B184" s="19">
        <v>7.0166206600000001</v>
      </c>
      <c r="C184" s="19">
        <v>72.510000000000005</v>
      </c>
      <c r="D184" s="19">
        <v>406.98</v>
      </c>
      <c r="E184" s="19">
        <v>306.8</v>
      </c>
      <c r="F184" s="19">
        <v>181.87</v>
      </c>
      <c r="G184" s="19">
        <v>113.17794158</v>
      </c>
      <c r="H184" s="19">
        <v>20.12</v>
      </c>
      <c r="I184" s="19">
        <v>10.249117530000012</v>
      </c>
      <c r="J184" s="19">
        <v>0</v>
      </c>
      <c r="K184" s="19">
        <v>31.39</v>
      </c>
      <c r="L184" s="19">
        <v>316.62</v>
      </c>
      <c r="M184" s="19">
        <v>429.6</v>
      </c>
      <c r="N184" s="19">
        <v>45.71</v>
      </c>
      <c r="O184" s="19">
        <v>762.6</v>
      </c>
      <c r="P184" s="68">
        <f t="shared" si="2"/>
        <v>2704.6436797699998</v>
      </c>
      <c r="Q184"/>
      <c r="R184"/>
      <c r="S184"/>
      <c r="T184"/>
      <c r="U184"/>
      <c r="V184"/>
      <c r="W184"/>
      <c r="X184"/>
      <c r="Y184"/>
      <c r="Z184"/>
      <c r="AA184"/>
      <c r="AB184"/>
      <c r="AC184"/>
      <c r="AD184"/>
      <c r="AE184"/>
      <c r="AF184"/>
      <c r="AG184"/>
      <c r="AH184"/>
      <c r="AI184"/>
      <c r="AJ184"/>
      <c r="AK184"/>
      <c r="AL184"/>
      <c r="AM184"/>
      <c r="AN184"/>
      <c r="AO184"/>
    </row>
    <row r="185" spans="1:41" s="55" customFormat="1" ht="12.75" x14ac:dyDescent="0.2">
      <c r="A185" s="19" t="s">
        <v>59</v>
      </c>
      <c r="B185" s="19">
        <v>7.1315023200000001</v>
      </c>
      <c r="C185" s="19">
        <v>72.63</v>
      </c>
      <c r="D185" s="19">
        <v>414.47</v>
      </c>
      <c r="E185" s="19">
        <v>310.64999999999998</v>
      </c>
      <c r="F185" s="19">
        <v>185.69</v>
      </c>
      <c r="G185" s="19">
        <v>111.31121732</v>
      </c>
      <c r="H185" s="19">
        <v>19.940000000000001</v>
      </c>
      <c r="I185" s="19">
        <v>13.226852070000012</v>
      </c>
      <c r="J185" s="19">
        <v>0</v>
      </c>
      <c r="K185" s="19">
        <v>31.2</v>
      </c>
      <c r="L185" s="19">
        <v>318.52000000000004</v>
      </c>
      <c r="M185" s="19">
        <v>429.6</v>
      </c>
      <c r="N185" s="19">
        <v>45.71</v>
      </c>
      <c r="O185" s="19">
        <v>762.6</v>
      </c>
      <c r="P185" s="68">
        <f t="shared" si="2"/>
        <v>2722.6795717099999</v>
      </c>
      <c r="Q185"/>
      <c r="R185"/>
      <c r="S185"/>
      <c r="T185"/>
      <c r="U185"/>
      <c r="V185"/>
      <c r="W185"/>
      <c r="X185"/>
      <c r="Y185"/>
      <c r="Z185"/>
      <c r="AA185"/>
      <c r="AB185"/>
      <c r="AC185"/>
      <c r="AD185"/>
      <c r="AE185"/>
      <c r="AF185"/>
      <c r="AG185"/>
      <c r="AH185"/>
      <c r="AI185"/>
      <c r="AJ185"/>
      <c r="AK185"/>
      <c r="AL185"/>
      <c r="AM185"/>
      <c r="AN185"/>
      <c r="AO185"/>
    </row>
    <row r="186" spans="1:41" s="55" customFormat="1" ht="12.75" x14ac:dyDescent="0.2">
      <c r="A186" s="19" t="s">
        <v>54</v>
      </c>
      <c r="B186" s="19">
        <v>7.0754183600000005</v>
      </c>
      <c r="C186" s="19">
        <v>70.33</v>
      </c>
      <c r="D186" s="19">
        <v>410.13</v>
      </c>
      <c r="E186" s="19">
        <v>310.08</v>
      </c>
      <c r="F186" s="19">
        <v>182.95</v>
      </c>
      <c r="G186" s="19">
        <v>111.60804596</v>
      </c>
      <c r="H186" s="19">
        <v>19.66</v>
      </c>
      <c r="I186" s="19">
        <v>13.182192819999983</v>
      </c>
      <c r="J186" s="19">
        <v>0</v>
      </c>
      <c r="K186" s="19">
        <v>31.91</v>
      </c>
      <c r="L186" s="19">
        <v>320.85000000000002</v>
      </c>
      <c r="M186" s="19">
        <v>429.6</v>
      </c>
      <c r="N186" s="19">
        <v>45.71</v>
      </c>
      <c r="O186" s="19">
        <v>762.6</v>
      </c>
      <c r="P186" s="68">
        <f t="shared" si="2"/>
        <v>2715.6856571399999</v>
      </c>
      <c r="Q186"/>
      <c r="R186"/>
      <c r="S186"/>
      <c r="T186"/>
      <c r="U186"/>
      <c r="V186"/>
      <c r="W186"/>
      <c r="X186"/>
      <c r="Y186"/>
      <c r="Z186"/>
      <c r="AA186"/>
      <c r="AB186"/>
      <c r="AC186"/>
      <c r="AD186"/>
      <c r="AE186"/>
      <c r="AF186"/>
      <c r="AG186"/>
      <c r="AH186"/>
      <c r="AI186"/>
      <c r="AJ186"/>
      <c r="AK186"/>
      <c r="AL186"/>
      <c r="AM186"/>
      <c r="AN186"/>
      <c r="AO186"/>
    </row>
    <row r="187" spans="1:41" s="55" customFormat="1" ht="12.75" x14ac:dyDescent="0.2">
      <c r="A187" s="19" t="s">
        <v>55</v>
      </c>
      <c r="B187" s="19">
        <v>6.8569622900000002</v>
      </c>
      <c r="C187" s="19">
        <v>70.33</v>
      </c>
      <c r="D187" s="19">
        <v>415.5</v>
      </c>
      <c r="E187" s="19">
        <v>305.08999999999997</v>
      </c>
      <c r="F187" s="19">
        <v>182.95</v>
      </c>
      <c r="G187" s="19">
        <v>114.35177576999999</v>
      </c>
      <c r="H187" s="19">
        <v>19.66</v>
      </c>
      <c r="I187" s="19">
        <v>14.182913450000024</v>
      </c>
      <c r="J187" s="19">
        <v>0</v>
      </c>
      <c r="K187" s="19">
        <v>32.869999999999997</v>
      </c>
      <c r="L187" s="19">
        <v>323.05</v>
      </c>
      <c r="M187" s="19">
        <v>429.6</v>
      </c>
      <c r="N187" s="19">
        <v>45.71</v>
      </c>
      <c r="O187" s="19">
        <v>762.6</v>
      </c>
      <c r="P187" s="68">
        <f t="shared" si="2"/>
        <v>2722.7516515100001</v>
      </c>
      <c r="Q187"/>
      <c r="R187"/>
      <c r="S187"/>
      <c r="T187"/>
      <c r="U187"/>
      <c r="V187"/>
      <c r="W187"/>
      <c r="X187"/>
      <c r="Y187"/>
      <c r="Z187"/>
      <c r="AA187"/>
      <c r="AB187"/>
      <c r="AC187"/>
      <c r="AD187"/>
      <c r="AE187"/>
      <c r="AF187"/>
      <c r="AG187"/>
      <c r="AH187"/>
      <c r="AI187"/>
      <c r="AJ187"/>
      <c r="AK187"/>
      <c r="AL187"/>
      <c r="AM187"/>
      <c r="AN187"/>
      <c r="AO187"/>
    </row>
    <row r="188" spans="1:41" s="55" customFormat="1" ht="12.75" x14ac:dyDescent="0.2">
      <c r="A188" s="19" t="s">
        <v>56</v>
      </c>
      <c r="B188" s="19">
        <v>6.3639451099999995</v>
      </c>
      <c r="C188" s="19">
        <v>71.83</v>
      </c>
      <c r="D188" s="19">
        <v>417.83</v>
      </c>
      <c r="E188" s="19">
        <v>313.35000000000002</v>
      </c>
      <c r="F188" s="19">
        <v>182.63</v>
      </c>
      <c r="G188" s="19">
        <v>115.74351299999998</v>
      </c>
      <c r="H188" s="19">
        <v>18.95</v>
      </c>
      <c r="I188" s="19">
        <v>14.182913450000068</v>
      </c>
      <c r="J188" s="19">
        <v>0</v>
      </c>
      <c r="K188" s="19">
        <v>32.770000000000003</v>
      </c>
      <c r="L188" s="19">
        <v>323.05</v>
      </c>
      <c r="M188" s="19">
        <v>429.6</v>
      </c>
      <c r="N188" s="19">
        <v>45.71</v>
      </c>
      <c r="O188" s="67">
        <v>762.6</v>
      </c>
      <c r="P188" s="68">
        <f t="shared" si="2"/>
        <v>2734.6103715600002</v>
      </c>
      <c r="Q188"/>
      <c r="R188"/>
      <c r="S188"/>
      <c r="T188"/>
      <c r="U188"/>
      <c r="V188"/>
      <c r="W188"/>
      <c r="X188"/>
      <c r="Y188"/>
      <c r="Z188"/>
      <c r="AA188"/>
      <c r="AB188"/>
      <c r="AC188"/>
      <c r="AD188"/>
      <c r="AE188"/>
      <c r="AF188"/>
      <c r="AG188"/>
      <c r="AH188"/>
      <c r="AI188"/>
      <c r="AJ188"/>
      <c r="AK188"/>
      <c r="AL188"/>
      <c r="AM188"/>
      <c r="AN188"/>
      <c r="AO188"/>
    </row>
    <row r="189" spans="1:41" s="55" customFormat="1" ht="12.75" x14ac:dyDescent="0.2">
      <c r="A189" s="63">
        <v>2023</v>
      </c>
      <c r="B189" s="19"/>
      <c r="C189" s="19"/>
      <c r="D189" s="19"/>
      <c r="E189" s="19"/>
      <c r="F189" s="19"/>
      <c r="G189" s="19"/>
      <c r="H189" s="19"/>
      <c r="I189" s="19"/>
      <c r="J189" s="19"/>
      <c r="K189" s="19"/>
      <c r="L189" s="19"/>
      <c r="M189" s="19"/>
      <c r="N189" s="19"/>
      <c r="O189" s="19"/>
      <c r="P189" s="68"/>
      <c r="Q189"/>
      <c r="R189"/>
      <c r="S189"/>
      <c r="T189"/>
      <c r="U189"/>
      <c r="V189"/>
      <c r="W189"/>
      <c r="X189"/>
      <c r="Y189"/>
      <c r="Z189"/>
      <c r="AA189"/>
      <c r="AB189"/>
      <c r="AC189"/>
      <c r="AD189"/>
      <c r="AE189"/>
      <c r="AF189"/>
      <c r="AG189"/>
      <c r="AH189"/>
      <c r="AI189"/>
      <c r="AJ189"/>
      <c r="AK189"/>
      <c r="AL189"/>
      <c r="AM189"/>
      <c r="AN189"/>
      <c r="AO189"/>
    </row>
    <row r="190" spans="1:41" s="55" customFormat="1" ht="12.75" x14ac:dyDescent="0.2">
      <c r="A190" s="67" t="s">
        <v>57</v>
      </c>
      <c r="B190" s="67">
        <v>6.3</v>
      </c>
      <c r="C190" s="67">
        <v>71.83</v>
      </c>
      <c r="D190" s="67">
        <v>411.28</v>
      </c>
      <c r="E190" s="67">
        <v>312.56</v>
      </c>
      <c r="F190" s="67">
        <v>182.63</v>
      </c>
      <c r="G190" s="67">
        <v>117.27631623000001</v>
      </c>
      <c r="H190" s="67">
        <v>18.95</v>
      </c>
      <c r="I190" s="67">
        <v>14.21391897</v>
      </c>
      <c r="J190" s="67">
        <v>0</v>
      </c>
      <c r="K190" s="67">
        <v>32.270000000000003</v>
      </c>
      <c r="L190" s="67">
        <v>323.42999999999995</v>
      </c>
      <c r="M190" s="67">
        <v>429.6</v>
      </c>
      <c r="N190" s="67">
        <v>45.71</v>
      </c>
      <c r="O190" s="67">
        <v>762.6</v>
      </c>
      <c r="P190" s="73">
        <f t="shared" si="2"/>
        <v>2728.6502351999998</v>
      </c>
      <c r="Q190"/>
      <c r="R190"/>
      <c r="S190"/>
      <c r="T190"/>
      <c r="U190"/>
      <c r="V190"/>
      <c r="W190"/>
      <c r="X190"/>
      <c r="Y190"/>
      <c r="Z190"/>
      <c r="AA190"/>
      <c r="AB190"/>
      <c r="AC190"/>
      <c r="AD190"/>
      <c r="AE190"/>
      <c r="AF190"/>
      <c r="AG190"/>
      <c r="AH190"/>
      <c r="AI190"/>
      <c r="AJ190"/>
      <c r="AK190"/>
      <c r="AL190"/>
      <c r="AM190"/>
      <c r="AN190"/>
      <c r="AO190"/>
    </row>
    <row r="191" spans="1:41" s="55" customFormat="1" ht="12.75" x14ac:dyDescent="0.2">
      <c r="A191" s="67" t="s">
        <v>58</v>
      </c>
      <c r="B191" s="67">
        <v>6.39</v>
      </c>
      <c r="C191" s="67">
        <v>71.83</v>
      </c>
      <c r="D191" s="67">
        <v>414.41</v>
      </c>
      <c r="E191" s="67">
        <v>313.20999999999998</v>
      </c>
      <c r="F191" s="67">
        <v>182.63</v>
      </c>
      <c r="G191" s="67">
        <v>115.56448556999999</v>
      </c>
      <c r="H191" s="67">
        <v>18.95</v>
      </c>
      <c r="I191" s="67">
        <v>14.179547950000027</v>
      </c>
      <c r="J191" s="67">
        <v>0</v>
      </c>
      <c r="K191" s="67">
        <v>32.119999999999997</v>
      </c>
      <c r="L191" s="67">
        <v>325.76</v>
      </c>
      <c r="M191" s="67">
        <v>429.6</v>
      </c>
      <c r="N191" s="67">
        <v>45.71</v>
      </c>
      <c r="O191" s="67">
        <v>762.6</v>
      </c>
      <c r="P191" s="73">
        <f t="shared" si="2"/>
        <v>2732.9540335199999</v>
      </c>
      <c r="Q191"/>
      <c r="R191"/>
      <c r="S191"/>
      <c r="T191"/>
      <c r="U191"/>
      <c r="V191"/>
      <c r="W191"/>
      <c r="X191"/>
      <c r="Y191"/>
      <c r="Z191"/>
      <c r="AA191"/>
      <c r="AB191"/>
      <c r="AC191"/>
      <c r="AD191"/>
      <c r="AE191"/>
      <c r="AF191"/>
      <c r="AG191"/>
      <c r="AH191"/>
      <c r="AI191"/>
      <c r="AJ191"/>
      <c r="AK191"/>
      <c r="AL191"/>
      <c r="AM191"/>
      <c r="AN191"/>
      <c r="AO191"/>
    </row>
    <row r="192" spans="1:41" ht="12.75" x14ac:dyDescent="0.2">
      <c r="A192" s="67" t="s">
        <v>47</v>
      </c>
      <c r="B192" s="67">
        <v>6.12</v>
      </c>
      <c r="C192" s="67">
        <v>74.28</v>
      </c>
      <c r="D192" s="67">
        <v>418.04</v>
      </c>
      <c r="E192" s="67">
        <v>312.14999999999998</v>
      </c>
      <c r="F192" s="67">
        <v>188.65</v>
      </c>
      <c r="G192" s="67">
        <v>116.99470735</v>
      </c>
      <c r="H192" s="67">
        <v>18.77</v>
      </c>
      <c r="I192" s="67">
        <v>16.61093327</v>
      </c>
      <c r="J192" s="67">
        <v>0</v>
      </c>
      <c r="K192" s="67">
        <v>32.700000000000003</v>
      </c>
      <c r="L192" s="67">
        <v>327.65999999999997</v>
      </c>
      <c r="M192" s="67">
        <v>429.6</v>
      </c>
      <c r="N192" s="67">
        <v>45.71</v>
      </c>
      <c r="O192" s="67">
        <v>762.6</v>
      </c>
      <c r="P192" s="73">
        <f t="shared" si="2"/>
        <v>2749.8856406199998</v>
      </c>
    </row>
    <row r="193" spans="1:41" s="55" customFormat="1" ht="12.75" x14ac:dyDescent="0.2">
      <c r="A193" s="67" t="s">
        <v>48</v>
      </c>
      <c r="B193" s="67">
        <v>6.08</v>
      </c>
      <c r="C193" s="67">
        <v>71.97</v>
      </c>
      <c r="D193" s="67">
        <v>417.84</v>
      </c>
      <c r="E193" s="67">
        <v>311.05</v>
      </c>
      <c r="F193" s="67">
        <v>185.92</v>
      </c>
      <c r="G193" s="67">
        <v>117.14929654000001</v>
      </c>
      <c r="H193" s="67">
        <v>18.48</v>
      </c>
      <c r="I193" s="67">
        <v>15.92398436</v>
      </c>
      <c r="J193" s="67">
        <v>0</v>
      </c>
      <c r="K193" s="67">
        <v>32.72</v>
      </c>
      <c r="L193" s="67">
        <v>329.99</v>
      </c>
      <c r="M193" s="67">
        <v>429.6</v>
      </c>
      <c r="N193" s="67">
        <v>45.71</v>
      </c>
      <c r="O193" s="67">
        <v>762.6</v>
      </c>
      <c r="P193" s="73">
        <f t="shared" si="2"/>
        <v>2745.0332809000001</v>
      </c>
      <c r="Q193"/>
      <c r="R193"/>
      <c r="S193"/>
      <c r="T193"/>
      <c r="U193"/>
      <c r="V193"/>
      <c r="W193"/>
      <c r="X193"/>
      <c r="Y193"/>
      <c r="Z193"/>
      <c r="AA193"/>
      <c r="AB193"/>
      <c r="AC193"/>
      <c r="AD193"/>
      <c r="AE193"/>
      <c r="AF193"/>
      <c r="AG193"/>
      <c r="AH193"/>
      <c r="AI193"/>
      <c r="AJ193"/>
      <c r="AK193"/>
      <c r="AL193"/>
      <c r="AM193"/>
      <c r="AN193"/>
      <c r="AO193"/>
    </row>
    <row r="194" spans="1:41" s="55" customFormat="1" ht="12.75" x14ac:dyDescent="0.2">
      <c r="A194" s="67" t="s">
        <v>49</v>
      </c>
      <c r="B194" s="67">
        <v>6.2</v>
      </c>
      <c r="C194" s="67">
        <v>73.39</v>
      </c>
      <c r="D194" s="67">
        <v>431.29</v>
      </c>
      <c r="E194" s="67">
        <v>311.62</v>
      </c>
      <c r="F194" s="67">
        <v>183.25</v>
      </c>
      <c r="G194" s="67">
        <v>115.44955470000001</v>
      </c>
      <c r="H194" s="67">
        <v>18.48</v>
      </c>
      <c r="I194" s="67">
        <v>15.908215799999999</v>
      </c>
      <c r="J194" s="67">
        <v>0</v>
      </c>
      <c r="K194" s="67">
        <v>32.6</v>
      </c>
      <c r="L194" s="67">
        <v>413.86</v>
      </c>
      <c r="M194" s="67">
        <v>429.6</v>
      </c>
      <c r="N194" s="67">
        <v>45.71</v>
      </c>
      <c r="O194" s="67">
        <v>762.6</v>
      </c>
      <c r="P194" s="73">
        <f t="shared" si="2"/>
        <v>2839.9577704999997</v>
      </c>
      <c r="Q194"/>
      <c r="R194"/>
      <c r="S194"/>
      <c r="T194"/>
      <c r="U194"/>
      <c r="V194"/>
      <c r="W194"/>
      <c r="X194"/>
      <c r="Y194"/>
      <c r="Z194"/>
      <c r="AA194"/>
      <c r="AB194"/>
      <c r="AC194"/>
      <c r="AD194"/>
      <c r="AE194"/>
      <c r="AF194"/>
      <c r="AG194"/>
      <c r="AH194"/>
      <c r="AI194"/>
      <c r="AJ194"/>
      <c r="AK194"/>
      <c r="AL194"/>
      <c r="AM194"/>
      <c r="AN194"/>
      <c r="AO194"/>
    </row>
    <row r="195" spans="1:41" s="54" customFormat="1" ht="12.75" x14ac:dyDescent="0.2">
      <c r="A195" s="67" t="s">
        <v>50</v>
      </c>
      <c r="B195" s="67">
        <v>5.74</v>
      </c>
      <c r="C195" s="67">
        <v>73.39</v>
      </c>
      <c r="D195" s="67">
        <v>435.27</v>
      </c>
      <c r="E195" s="67">
        <v>311.93</v>
      </c>
      <c r="F195" s="67">
        <v>181.54</v>
      </c>
      <c r="G195" s="67">
        <v>115.67654641999999</v>
      </c>
      <c r="H195" s="67">
        <v>22.41</v>
      </c>
      <c r="I195" s="67">
        <v>15.91032161</v>
      </c>
      <c r="J195" s="67">
        <v>0</v>
      </c>
      <c r="K195" s="67">
        <v>33.56</v>
      </c>
      <c r="L195" s="67">
        <v>413.86</v>
      </c>
      <c r="M195" s="67">
        <v>429.6</v>
      </c>
      <c r="N195" s="67">
        <v>45.71</v>
      </c>
      <c r="O195" s="67">
        <v>754.4</v>
      </c>
      <c r="P195" s="73">
        <f t="shared" si="2"/>
        <v>2838.9968680299999</v>
      </c>
      <c r="Q195"/>
      <c r="R195"/>
      <c r="S195"/>
      <c r="T195"/>
      <c r="U195"/>
      <c r="V195"/>
      <c r="W195"/>
      <c r="X195"/>
      <c r="Y195"/>
      <c r="Z195"/>
      <c r="AA195"/>
      <c r="AB195"/>
      <c r="AC195"/>
      <c r="AD195"/>
      <c r="AE195"/>
      <c r="AF195"/>
      <c r="AG195"/>
      <c r="AH195"/>
      <c r="AI195"/>
      <c r="AJ195"/>
      <c r="AK195"/>
      <c r="AL195"/>
      <c r="AM195"/>
      <c r="AN195"/>
      <c r="AO195"/>
    </row>
    <row r="196" spans="1:41" s="54" customFormat="1" ht="12.75" x14ac:dyDescent="0.2">
      <c r="A196" s="67" t="s">
        <v>51</v>
      </c>
      <c r="B196" s="67">
        <v>5.7</v>
      </c>
      <c r="C196" s="67">
        <v>73.39</v>
      </c>
      <c r="D196" s="67">
        <v>431.12</v>
      </c>
      <c r="E196" s="67">
        <v>311.93</v>
      </c>
      <c r="F196" s="67">
        <v>181.54</v>
      </c>
      <c r="G196" s="67">
        <v>116.80506924000001</v>
      </c>
      <c r="H196" s="67">
        <v>22.41</v>
      </c>
      <c r="I196" s="67">
        <v>15.920790950000001</v>
      </c>
      <c r="J196" s="67">
        <v>0</v>
      </c>
      <c r="K196" s="67">
        <v>32.4</v>
      </c>
      <c r="L196" s="67">
        <v>414.25</v>
      </c>
      <c r="M196" s="67">
        <v>429.6</v>
      </c>
      <c r="N196" s="67">
        <v>45.71</v>
      </c>
      <c r="O196" s="67">
        <v>751.06700000000001</v>
      </c>
      <c r="P196" s="73">
        <f t="shared" si="2"/>
        <v>2831.8428601900005</v>
      </c>
      <c r="Q196"/>
      <c r="R196"/>
      <c r="S196"/>
      <c r="T196"/>
      <c r="U196"/>
      <c r="V196"/>
      <c r="W196"/>
      <c r="X196"/>
      <c r="Y196"/>
      <c r="Z196"/>
      <c r="AA196"/>
      <c r="AB196"/>
      <c r="AC196"/>
      <c r="AD196"/>
      <c r="AE196"/>
      <c r="AF196"/>
      <c r="AG196"/>
      <c r="AH196"/>
      <c r="AI196"/>
      <c r="AJ196"/>
      <c r="AK196"/>
      <c r="AL196"/>
      <c r="AM196"/>
      <c r="AN196"/>
      <c r="AO196"/>
    </row>
    <row r="197" spans="1:41" ht="12.75" x14ac:dyDescent="0.2">
      <c r="A197" s="67" t="s">
        <v>52</v>
      </c>
      <c r="B197" s="67">
        <v>5.75</v>
      </c>
      <c r="C197" s="67">
        <v>73.39</v>
      </c>
      <c r="D197" s="67">
        <v>433.19</v>
      </c>
      <c r="E197" s="67">
        <v>300.23</v>
      </c>
      <c r="F197" s="67">
        <v>181.54</v>
      </c>
      <c r="G197" s="67">
        <v>115.664979409528</v>
      </c>
      <c r="H197" s="67">
        <v>22.41</v>
      </c>
      <c r="I197" s="67">
        <v>15.229020590472002</v>
      </c>
      <c r="J197" s="67">
        <v>0</v>
      </c>
      <c r="K197" s="67">
        <v>33.72</v>
      </c>
      <c r="L197" s="67">
        <v>416.58000000000004</v>
      </c>
      <c r="M197" s="67">
        <v>429.6</v>
      </c>
      <c r="N197" s="67">
        <v>45.71</v>
      </c>
      <c r="O197" s="67">
        <v>751.06700000000001</v>
      </c>
      <c r="P197" s="73">
        <f t="shared" si="2"/>
        <v>2824.0810000000001</v>
      </c>
    </row>
    <row r="198" spans="1:41" s="54" customFormat="1" ht="12.75" x14ac:dyDescent="0.2">
      <c r="A198" s="67" t="s">
        <v>59</v>
      </c>
      <c r="B198" s="67">
        <v>5.68</v>
      </c>
      <c r="C198" s="67">
        <v>73.73</v>
      </c>
      <c r="D198" s="67">
        <v>436.73</v>
      </c>
      <c r="E198" s="67">
        <v>303.23</v>
      </c>
      <c r="F198" s="67">
        <v>188.11</v>
      </c>
      <c r="G198" s="67">
        <v>114.36351671999998</v>
      </c>
      <c r="H198" s="67">
        <v>22.23</v>
      </c>
      <c r="I198" s="67">
        <v>15.055667950000016</v>
      </c>
      <c r="J198" s="67">
        <v>0</v>
      </c>
      <c r="K198" s="67">
        <v>34.700000000000003</v>
      </c>
      <c r="L198" s="67">
        <v>420.80999999999995</v>
      </c>
      <c r="M198" s="67">
        <v>429.6</v>
      </c>
      <c r="N198" s="67">
        <v>45.71</v>
      </c>
      <c r="O198" s="67">
        <v>751.06700000000001</v>
      </c>
      <c r="P198" s="73">
        <f t="shared" si="2"/>
        <v>2841.0161846700003</v>
      </c>
      <c r="Q198"/>
      <c r="R198"/>
      <c r="S198"/>
      <c r="T198"/>
      <c r="U198"/>
      <c r="V198"/>
      <c r="W198"/>
      <c r="X198"/>
      <c r="Y198"/>
      <c r="Z198"/>
      <c r="AA198"/>
      <c r="AB198"/>
      <c r="AC198"/>
      <c r="AD198"/>
      <c r="AE198"/>
      <c r="AF198"/>
      <c r="AG198"/>
      <c r="AH198"/>
      <c r="AI198"/>
      <c r="AJ198"/>
      <c r="AK198"/>
      <c r="AL198"/>
      <c r="AM198"/>
      <c r="AN198"/>
      <c r="AO198"/>
    </row>
    <row r="199" spans="1:41" s="54" customFormat="1" ht="12.75" x14ac:dyDescent="0.2">
      <c r="A199" s="67" t="s">
        <v>54</v>
      </c>
      <c r="B199" s="67">
        <v>5.67</v>
      </c>
      <c r="C199" s="67">
        <v>71.959999999999994</v>
      </c>
      <c r="D199" s="67">
        <v>434.69</v>
      </c>
      <c r="E199" s="67">
        <v>300.36</v>
      </c>
      <c r="F199" s="67">
        <v>189.55</v>
      </c>
      <c r="G199" s="67">
        <v>114.29046192000001</v>
      </c>
      <c r="H199" s="67">
        <v>21.72</v>
      </c>
      <c r="I199" s="67">
        <v>14.366858229999998</v>
      </c>
      <c r="J199" s="67">
        <v>0</v>
      </c>
      <c r="K199" s="67">
        <v>35.61</v>
      </c>
      <c r="L199" s="67">
        <v>420.80999999999995</v>
      </c>
      <c r="M199" s="67">
        <v>429.6</v>
      </c>
      <c r="N199" s="67">
        <v>45.71</v>
      </c>
      <c r="O199" s="67">
        <v>751.06700000000001</v>
      </c>
      <c r="P199" s="73">
        <f t="shared" si="2"/>
        <v>2835.4043201499999</v>
      </c>
      <c r="Q199"/>
      <c r="R199"/>
      <c r="S199"/>
      <c r="T199"/>
      <c r="U199"/>
      <c r="V199"/>
      <c r="W199"/>
      <c r="X199"/>
      <c r="Y199"/>
      <c r="Z199"/>
      <c r="AA199"/>
      <c r="AB199"/>
      <c r="AC199"/>
      <c r="AD199"/>
      <c r="AE199"/>
      <c r="AF199"/>
      <c r="AG199"/>
      <c r="AH199"/>
      <c r="AI199"/>
      <c r="AJ199"/>
      <c r="AK199"/>
      <c r="AL199"/>
      <c r="AM199"/>
      <c r="AN199"/>
      <c r="AO199"/>
    </row>
    <row r="200" spans="1:41" s="54" customFormat="1" ht="12.75" x14ac:dyDescent="0.2">
      <c r="A200" s="67" t="s">
        <v>55</v>
      </c>
      <c r="B200" s="67">
        <v>5.5600000000000005</v>
      </c>
      <c r="C200" s="67">
        <v>71.959999999999994</v>
      </c>
      <c r="D200" s="67">
        <v>445.49</v>
      </c>
      <c r="E200" s="67">
        <v>297.20999999999998</v>
      </c>
      <c r="F200" s="67">
        <v>187.79</v>
      </c>
      <c r="G200" s="67">
        <v>115.95585059999999</v>
      </c>
      <c r="H200" s="67">
        <v>21.72</v>
      </c>
      <c r="I200" s="67">
        <v>14.382928350000011</v>
      </c>
      <c r="J200" s="67">
        <v>0</v>
      </c>
      <c r="K200" s="67">
        <v>35.659999999999997</v>
      </c>
      <c r="L200" s="67">
        <v>422.78</v>
      </c>
      <c r="M200" s="67">
        <v>429.6</v>
      </c>
      <c r="N200" s="67">
        <v>45.71</v>
      </c>
      <c r="O200" s="67">
        <v>751.06700000000001</v>
      </c>
      <c r="P200" s="73">
        <f t="shared" si="2"/>
        <v>2844.8857789500003</v>
      </c>
      <c r="Q200"/>
      <c r="R200"/>
      <c r="S200"/>
      <c r="T200"/>
      <c r="U200"/>
      <c r="V200"/>
      <c r="W200"/>
      <c r="X200"/>
      <c r="Y200"/>
      <c r="Z200"/>
      <c r="AA200"/>
      <c r="AB200"/>
      <c r="AC200"/>
      <c r="AD200"/>
      <c r="AE200"/>
      <c r="AF200"/>
      <c r="AG200"/>
      <c r="AH200"/>
      <c r="AI200"/>
      <c r="AJ200"/>
      <c r="AK200"/>
      <c r="AL200"/>
      <c r="AM200"/>
      <c r="AN200"/>
      <c r="AO200"/>
    </row>
    <row r="201" spans="1:41" s="54" customFormat="1" ht="12.75" x14ac:dyDescent="0.2">
      <c r="A201" s="67" t="s">
        <v>56</v>
      </c>
      <c r="B201" s="67">
        <v>5.23</v>
      </c>
      <c r="C201" s="67">
        <v>72.84</v>
      </c>
      <c r="D201" s="67">
        <v>453.64</v>
      </c>
      <c r="E201" s="67">
        <v>300.10000000000002</v>
      </c>
      <c r="F201" s="67">
        <v>186.93</v>
      </c>
      <c r="G201" s="67">
        <v>116.68500983333901</v>
      </c>
      <c r="H201" s="67">
        <v>21.01</v>
      </c>
      <c r="I201" s="67">
        <v>14.204990166660998</v>
      </c>
      <c r="J201" s="67">
        <v>0</v>
      </c>
      <c r="K201" s="67">
        <v>36.04</v>
      </c>
      <c r="L201" s="67">
        <v>425.11</v>
      </c>
      <c r="M201" s="67">
        <v>429.6</v>
      </c>
      <c r="N201" s="67">
        <v>45.71</v>
      </c>
      <c r="O201" s="67">
        <v>751.06700000000001</v>
      </c>
      <c r="P201" s="73">
        <f t="shared" ref="P201:P209" si="4">SUM(B201:O201)</f>
        <v>2858.1669999999999</v>
      </c>
      <c r="Q201"/>
      <c r="R201"/>
      <c r="S201"/>
      <c r="T201"/>
      <c r="U201"/>
      <c r="V201"/>
      <c r="W201"/>
      <c r="X201"/>
      <c r="Y201"/>
      <c r="Z201"/>
      <c r="AA201"/>
      <c r="AB201"/>
      <c r="AC201"/>
      <c r="AD201"/>
      <c r="AE201"/>
      <c r="AF201"/>
      <c r="AG201"/>
      <c r="AH201"/>
      <c r="AI201"/>
      <c r="AJ201"/>
      <c r="AK201"/>
      <c r="AL201"/>
      <c r="AM201"/>
      <c r="AN201"/>
      <c r="AO201"/>
    </row>
    <row r="202" spans="1:41" s="55" customFormat="1" ht="12.75" x14ac:dyDescent="0.2">
      <c r="A202" s="63">
        <v>2024</v>
      </c>
      <c r="B202" s="67"/>
      <c r="C202" s="67"/>
      <c r="D202" s="67"/>
      <c r="E202" s="67"/>
      <c r="F202" s="67"/>
      <c r="G202" s="67"/>
      <c r="H202" s="67"/>
      <c r="I202" s="67"/>
      <c r="J202" s="67"/>
      <c r="K202" s="67"/>
      <c r="L202" s="67"/>
      <c r="M202" s="67"/>
      <c r="N202" s="67"/>
      <c r="O202" s="67"/>
      <c r="P202" s="73"/>
      <c r="Q202"/>
      <c r="R202"/>
      <c r="S202"/>
      <c r="T202"/>
      <c r="U202"/>
      <c r="V202"/>
      <c r="W202"/>
      <c r="X202"/>
      <c r="Y202"/>
      <c r="Z202"/>
      <c r="AA202"/>
      <c r="AB202"/>
      <c r="AC202"/>
      <c r="AD202"/>
      <c r="AE202"/>
      <c r="AF202"/>
      <c r="AG202"/>
      <c r="AH202"/>
      <c r="AI202"/>
      <c r="AJ202"/>
      <c r="AK202"/>
      <c r="AL202"/>
      <c r="AM202"/>
      <c r="AN202"/>
      <c r="AO202"/>
    </row>
    <row r="203" spans="1:41" s="55" customFormat="1" ht="12.75" x14ac:dyDescent="0.2">
      <c r="A203" s="67" t="s">
        <v>57</v>
      </c>
      <c r="B203" s="67">
        <v>5.22</v>
      </c>
      <c r="C203" s="67">
        <v>74.42</v>
      </c>
      <c r="D203" s="67">
        <v>449.23</v>
      </c>
      <c r="E203" s="67">
        <v>300.63</v>
      </c>
      <c r="F203" s="67">
        <v>186.93</v>
      </c>
      <c r="G203" s="67">
        <v>115.6600656</v>
      </c>
      <c r="H203" s="67">
        <v>21.014438859999998</v>
      </c>
      <c r="I203" s="67">
        <v>14.231333549999999</v>
      </c>
      <c r="J203" s="67">
        <v>0</v>
      </c>
      <c r="K203" s="67">
        <v>35.9</v>
      </c>
      <c r="L203" s="67">
        <v>420.3</v>
      </c>
      <c r="M203" s="67">
        <v>429.6</v>
      </c>
      <c r="N203" s="67">
        <v>45.71</v>
      </c>
      <c r="O203" s="67">
        <v>751.06700000000001</v>
      </c>
      <c r="P203" s="73">
        <f t="shared" si="4"/>
        <v>2849.9128380100001</v>
      </c>
      <c r="Q203"/>
      <c r="R203"/>
      <c r="S203"/>
      <c r="T203"/>
      <c r="U203"/>
      <c r="V203"/>
      <c r="W203"/>
      <c r="X203"/>
      <c r="Y203"/>
      <c r="Z203"/>
      <c r="AA203"/>
      <c r="AB203"/>
      <c r="AC203"/>
      <c r="AD203"/>
      <c r="AE203"/>
      <c r="AF203"/>
      <c r="AG203"/>
      <c r="AH203"/>
      <c r="AI203"/>
      <c r="AJ203"/>
      <c r="AK203"/>
      <c r="AL203"/>
      <c r="AM203"/>
      <c r="AN203"/>
      <c r="AO203"/>
    </row>
    <row r="204" spans="1:41" ht="12.75" x14ac:dyDescent="0.2">
      <c r="A204" s="67" t="s">
        <v>58</v>
      </c>
      <c r="B204" s="67">
        <v>5.22</v>
      </c>
      <c r="C204" s="67">
        <v>74.42</v>
      </c>
      <c r="D204" s="67">
        <v>452.34</v>
      </c>
      <c r="E204" s="67">
        <v>307.13</v>
      </c>
      <c r="F204" s="67">
        <v>187.15</v>
      </c>
      <c r="G204" s="67">
        <v>115.099</v>
      </c>
      <c r="H204" s="67">
        <v>21.014438859999998</v>
      </c>
      <c r="I204" s="67">
        <v>14.227265949999989</v>
      </c>
      <c r="J204" s="67">
        <v>0</v>
      </c>
      <c r="K204" s="67">
        <v>36.299999999999997</v>
      </c>
      <c r="L204" s="67">
        <v>417.52</v>
      </c>
      <c r="M204" s="67">
        <v>429.6</v>
      </c>
      <c r="N204" s="67">
        <v>45.71</v>
      </c>
      <c r="O204" s="67">
        <v>751.06700000000001</v>
      </c>
      <c r="P204" s="73">
        <f t="shared" si="4"/>
        <v>2856.7977048099997</v>
      </c>
    </row>
    <row r="205" spans="1:41" s="55" customFormat="1" ht="12.75" x14ac:dyDescent="0.2">
      <c r="A205" s="67" t="s">
        <v>47</v>
      </c>
      <c r="B205" s="67">
        <v>5.0600000000000005</v>
      </c>
      <c r="C205" s="67">
        <v>74.42</v>
      </c>
      <c r="D205" s="67">
        <v>453.33</v>
      </c>
      <c r="E205" s="67">
        <v>308.05</v>
      </c>
      <c r="F205" s="67">
        <v>186.37</v>
      </c>
      <c r="G205" s="67">
        <v>115.09863</v>
      </c>
      <c r="H205" s="67">
        <v>29.195154500000001</v>
      </c>
      <c r="I205" s="67">
        <v>14.07886842000001</v>
      </c>
      <c r="J205" s="67">
        <v>0</v>
      </c>
      <c r="K205" s="67">
        <v>37</v>
      </c>
      <c r="L205" s="67">
        <v>423.58</v>
      </c>
      <c r="M205" s="67">
        <v>429.6</v>
      </c>
      <c r="N205" s="67">
        <v>45.71</v>
      </c>
      <c r="O205" s="67">
        <v>751.06700000000001</v>
      </c>
      <c r="P205" s="73">
        <f t="shared" si="4"/>
        <v>2872.5596529199997</v>
      </c>
      <c r="Q205"/>
      <c r="R205"/>
      <c r="S205"/>
      <c r="T205"/>
      <c r="U205"/>
      <c r="V205"/>
      <c r="W205"/>
      <c r="X205"/>
      <c r="Y205"/>
      <c r="Z205"/>
      <c r="AA205"/>
      <c r="AB205"/>
      <c r="AC205"/>
      <c r="AD205"/>
      <c r="AE205"/>
      <c r="AF205"/>
      <c r="AG205"/>
      <c r="AH205"/>
      <c r="AI205"/>
      <c r="AJ205"/>
      <c r="AK205"/>
      <c r="AL205"/>
      <c r="AM205"/>
      <c r="AN205"/>
      <c r="AO205"/>
    </row>
    <row r="206" spans="1:41" s="55" customFormat="1" ht="12.75" x14ac:dyDescent="0.2">
      <c r="A206" s="67" t="s">
        <v>48</v>
      </c>
      <c r="B206" s="67">
        <v>5.0600000000000005</v>
      </c>
      <c r="C206" s="67">
        <v>73.09</v>
      </c>
      <c r="D206" s="67">
        <v>452.06</v>
      </c>
      <c r="E206" s="67">
        <v>307.99</v>
      </c>
      <c r="F206" s="67">
        <v>183.63</v>
      </c>
      <c r="G206" s="67">
        <v>114.6</v>
      </c>
      <c r="H206" s="67">
        <v>28.684647980000001</v>
      </c>
      <c r="I206" s="67">
        <v>30.4</v>
      </c>
      <c r="J206" s="67">
        <v>0</v>
      </c>
      <c r="K206" s="67">
        <v>37.700000000000003</v>
      </c>
      <c r="L206" s="67">
        <v>425.91</v>
      </c>
      <c r="M206" s="67">
        <v>429.6</v>
      </c>
      <c r="N206" s="67">
        <v>45.71</v>
      </c>
      <c r="O206" s="67">
        <v>751.06700000000001</v>
      </c>
      <c r="P206" s="73">
        <f t="shared" si="4"/>
        <v>2885.5016479800001</v>
      </c>
      <c r="Q206"/>
      <c r="R206"/>
      <c r="S206"/>
      <c r="T206"/>
      <c r="U206"/>
      <c r="V206"/>
      <c r="W206"/>
      <c r="X206"/>
      <c r="Y206"/>
      <c r="Z206"/>
      <c r="AA206"/>
      <c r="AB206"/>
      <c r="AC206"/>
      <c r="AD206"/>
      <c r="AE206"/>
      <c r="AF206"/>
      <c r="AG206"/>
      <c r="AH206"/>
      <c r="AI206"/>
      <c r="AJ206"/>
      <c r="AK206"/>
      <c r="AL206"/>
      <c r="AM206"/>
      <c r="AN206"/>
      <c r="AO206"/>
    </row>
    <row r="207" spans="1:41" ht="12.75" x14ac:dyDescent="0.2">
      <c r="A207" s="67" t="s">
        <v>49</v>
      </c>
      <c r="B207" s="67">
        <v>4.9000000000000004</v>
      </c>
      <c r="C207" s="67">
        <v>73.09</v>
      </c>
      <c r="D207" s="67">
        <v>454.07</v>
      </c>
      <c r="E207" s="67">
        <v>307.83999999999997</v>
      </c>
      <c r="F207" s="67">
        <v>183.5</v>
      </c>
      <c r="G207" s="67">
        <v>115.1</v>
      </c>
      <c r="H207" s="67">
        <v>28.7</v>
      </c>
      <c r="I207" s="67">
        <v>30.4</v>
      </c>
      <c r="J207" s="67">
        <v>0</v>
      </c>
      <c r="K207" s="67">
        <v>37.799999999999997</v>
      </c>
      <c r="L207" s="67">
        <v>464.45</v>
      </c>
      <c r="M207" s="67">
        <v>429.6</v>
      </c>
      <c r="N207" s="67">
        <v>45.71</v>
      </c>
      <c r="O207" s="67">
        <v>751.06700000000001</v>
      </c>
      <c r="P207" s="73">
        <f>SUM(B207:O207)</f>
        <v>2926.2269999999999</v>
      </c>
    </row>
    <row r="208" spans="1:41" ht="12.75" x14ac:dyDescent="0.2">
      <c r="A208" s="67" t="s">
        <v>50</v>
      </c>
      <c r="B208" s="67">
        <v>4.8188867599999998</v>
      </c>
      <c r="C208" s="67">
        <v>73.09</v>
      </c>
      <c r="D208" s="67">
        <v>456.72</v>
      </c>
      <c r="E208" s="67">
        <v>309.39999999999998</v>
      </c>
      <c r="F208" s="67">
        <v>181.8</v>
      </c>
      <c r="G208" s="67">
        <v>114.4</v>
      </c>
      <c r="H208" s="67">
        <v>28</v>
      </c>
      <c r="I208" s="67">
        <v>30.2</v>
      </c>
      <c r="J208" s="67">
        <v>0</v>
      </c>
      <c r="K208" s="67">
        <v>37.799999999999997</v>
      </c>
      <c r="L208" s="67">
        <v>464.48</v>
      </c>
      <c r="M208" s="67">
        <v>429.6</v>
      </c>
      <c r="N208" s="67">
        <v>45.71</v>
      </c>
      <c r="O208" s="67">
        <v>751.1</v>
      </c>
      <c r="P208" s="73">
        <f t="shared" si="4"/>
        <v>2927.1188867599999</v>
      </c>
    </row>
    <row r="209" spans="1:41" ht="12.75" x14ac:dyDescent="0.2">
      <c r="A209" s="67" t="s">
        <v>51</v>
      </c>
      <c r="B209" s="67">
        <v>4.6772817799999995</v>
      </c>
      <c r="C209" s="67">
        <v>73.086514940000001</v>
      </c>
      <c r="D209" s="67">
        <v>449.36992578000007</v>
      </c>
      <c r="E209" s="67">
        <v>309.07362750000004</v>
      </c>
      <c r="F209" s="67">
        <v>183.97846152000002</v>
      </c>
      <c r="G209" s="67">
        <v>115.53282848000001</v>
      </c>
      <c r="H209" s="67">
        <v>27.976262159999997</v>
      </c>
      <c r="I209" s="67">
        <v>23.246310689999998</v>
      </c>
      <c r="J209" s="67">
        <v>0</v>
      </c>
      <c r="K209" s="67">
        <v>36.732359029999998</v>
      </c>
      <c r="L209" s="67">
        <v>460.98350291999998</v>
      </c>
      <c r="M209" s="67">
        <v>429.6</v>
      </c>
      <c r="N209" s="67">
        <v>45.714260000000003</v>
      </c>
      <c r="O209" s="67">
        <v>739.53359999999998</v>
      </c>
      <c r="P209" s="73">
        <f t="shared" si="4"/>
        <v>2899.5049348000002</v>
      </c>
    </row>
    <row r="210" spans="1:41" s="2" customFormat="1" ht="12.75" x14ac:dyDescent="0.2">
      <c r="A210" s="67" t="s">
        <v>52</v>
      </c>
      <c r="B210" s="19">
        <v>4.6066176799999994</v>
      </c>
      <c r="C210" s="19">
        <v>73.086514940000001</v>
      </c>
      <c r="D210" s="19">
        <v>449.36992578000007</v>
      </c>
      <c r="E210" s="19">
        <v>309.07362750000004</v>
      </c>
      <c r="F210" s="19">
        <v>185.66265794</v>
      </c>
      <c r="G210" s="19">
        <v>117.11429111000001</v>
      </c>
      <c r="H210" s="19">
        <v>27.976262159999997</v>
      </c>
      <c r="I210" s="19">
        <v>23.25679027</v>
      </c>
      <c r="J210" s="19">
        <v>0</v>
      </c>
      <c r="K210" s="19">
        <v>36.744368809999997</v>
      </c>
      <c r="L210" s="19">
        <v>460.98350291999998</v>
      </c>
      <c r="M210" s="19">
        <v>429.691778</v>
      </c>
      <c r="N210" s="19">
        <v>44.285679999999999</v>
      </c>
      <c r="O210" s="19">
        <v>739.53359999999998</v>
      </c>
      <c r="P210" s="19">
        <v>2901.3856171099997</v>
      </c>
      <c r="Q210"/>
      <c r="R210"/>
      <c r="S210"/>
      <c r="T210"/>
      <c r="U210"/>
      <c r="V210"/>
      <c r="W210"/>
      <c r="X210"/>
      <c r="Y210"/>
      <c r="Z210"/>
      <c r="AA210"/>
      <c r="AB210"/>
      <c r="AC210"/>
      <c r="AD210"/>
      <c r="AE210"/>
      <c r="AF210"/>
      <c r="AG210"/>
      <c r="AH210"/>
      <c r="AI210"/>
      <c r="AJ210"/>
      <c r="AK210"/>
      <c r="AL210"/>
      <c r="AM210"/>
      <c r="AN210"/>
      <c r="AO210"/>
    </row>
    <row r="211" spans="1:41" s="2" customFormat="1" ht="12.75" x14ac:dyDescent="0.2">
      <c r="A211" s="19"/>
      <c r="B211" s="19"/>
      <c r="C211" s="19"/>
      <c r="D211" s="19"/>
      <c r="E211" s="19"/>
      <c r="F211" s="19"/>
      <c r="G211" s="19"/>
      <c r="H211" s="19"/>
      <c r="I211" s="19"/>
      <c r="J211" s="19"/>
      <c r="K211" s="19"/>
      <c r="L211" s="19"/>
      <c r="M211" s="19"/>
      <c r="N211" s="19"/>
      <c r="O211" s="19"/>
      <c r="P211" s="19"/>
      <c r="Q211"/>
      <c r="R211"/>
      <c r="S211"/>
      <c r="T211"/>
      <c r="U211"/>
      <c r="V211"/>
      <c r="W211"/>
      <c r="X211"/>
      <c r="Y211"/>
      <c r="Z211"/>
      <c r="AA211"/>
      <c r="AB211"/>
      <c r="AC211"/>
      <c r="AD211"/>
      <c r="AE211"/>
      <c r="AF211"/>
      <c r="AG211"/>
      <c r="AH211"/>
      <c r="AI211"/>
      <c r="AJ211"/>
      <c r="AK211"/>
      <c r="AL211"/>
      <c r="AM211"/>
      <c r="AN211"/>
      <c r="AO211"/>
    </row>
    <row r="212" spans="1:41" s="2" customFormat="1" ht="12.75" x14ac:dyDescent="0.2">
      <c r="A212" s="19"/>
      <c r="B212" s="19"/>
      <c r="C212" s="19"/>
      <c r="D212" s="19"/>
      <c r="E212" s="19"/>
      <c r="F212" s="19"/>
      <c r="G212" s="19"/>
      <c r="H212" s="19"/>
      <c r="I212" s="19"/>
      <c r="J212" s="19"/>
      <c r="K212" s="19"/>
      <c r="L212" s="19"/>
      <c r="M212" s="19"/>
      <c r="N212" s="19"/>
      <c r="O212" s="19"/>
      <c r="P212" s="19"/>
      <c r="Q212"/>
      <c r="R212"/>
      <c r="S212"/>
      <c r="T212"/>
      <c r="U212"/>
      <c r="V212"/>
      <c r="W212"/>
      <c r="X212"/>
      <c r="Y212"/>
      <c r="Z212"/>
      <c r="AA212"/>
      <c r="AB212"/>
      <c r="AC212"/>
      <c r="AD212"/>
      <c r="AE212"/>
      <c r="AF212"/>
      <c r="AG212"/>
      <c r="AH212"/>
      <c r="AI212"/>
      <c r="AJ212"/>
      <c r="AK212"/>
      <c r="AL212"/>
      <c r="AM212"/>
      <c r="AN212"/>
      <c r="AO212"/>
    </row>
    <row r="213" spans="1:41" s="2" customFormat="1" ht="12.75" x14ac:dyDescent="0.2">
      <c r="A213" s="19"/>
      <c r="B213" s="19"/>
      <c r="C213" s="19"/>
      <c r="D213" s="19"/>
      <c r="E213" s="19"/>
      <c r="F213" s="19"/>
      <c r="G213" s="19"/>
      <c r="H213" s="19"/>
      <c r="I213" s="19"/>
      <c r="J213" s="19"/>
      <c r="K213" s="19"/>
      <c r="L213" s="19"/>
      <c r="M213" s="19"/>
      <c r="N213" s="19"/>
      <c r="O213" s="19"/>
      <c r="P213" s="19"/>
      <c r="Q213"/>
      <c r="R213"/>
      <c r="S213"/>
      <c r="T213"/>
      <c r="U213"/>
      <c r="V213"/>
      <c r="W213"/>
      <c r="X213"/>
      <c r="Y213"/>
      <c r="Z213"/>
      <c r="AA213"/>
      <c r="AB213"/>
      <c r="AC213"/>
      <c r="AD213"/>
      <c r="AE213"/>
      <c r="AF213"/>
      <c r="AG213"/>
      <c r="AH213"/>
      <c r="AI213"/>
      <c r="AJ213"/>
      <c r="AK213"/>
      <c r="AL213"/>
      <c r="AM213"/>
      <c r="AN213"/>
      <c r="AO213"/>
    </row>
    <row r="214" spans="1:41" s="2" customFormat="1" ht="12.75" x14ac:dyDescent="0.2">
      <c r="A214" s="19"/>
      <c r="B214" s="19"/>
      <c r="C214" s="19"/>
      <c r="D214" s="19"/>
      <c r="E214" s="19"/>
      <c r="F214" s="19"/>
      <c r="G214" s="19"/>
      <c r="H214" s="19"/>
      <c r="I214" s="19"/>
      <c r="J214" s="19"/>
      <c r="K214" s="19"/>
      <c r="L214" s="19"/>
      <c r="M214" s="19"/>
      <c r="N214" s="19"/>
      <c r="O214" s="19"/>
      <c r="P214" s="19"/>
      <c r="Q214"/>
      <c r="R214"/>
      <c r="S214"/>
      <c r="T214"/>
      <c r="U214"/>
      <c r="V214"/>
      <c r="W214"/>
      <c r="X214"/>
      <c r="Y214"/>
      <c r="Z214"/>
      <c r="AA214"/>
      <c r="AB214"/>
      <c r="AC214"/>
      <c r="AD214"/>
      <c r="AE214"/>
      <c r="AF214"/>
      <c r="AG214"/>
      <c r="AH214"/>
      <c r="AI214"/>
      <c r="AJ214"/>
      <c r="AK214"/>
      <c r="AL214"/>
      <c r="AM214"/>
      <c r="AN214"/>
      <c r="AO214"/>
    </row>
    <row r="215" spans="1:41" s="2" customFormat="1" ht="12.75" x14ac:dyDescent="0.2">
      <c r="A215" s="19"/>
      <c r="B215" s="19"/>
      <c r="C215" s="19"/>
      <c r="D215" s="19"/>
      <c r="E215" s="19"/>
      <c r="F215" s="19"/>
      <c r="G215" s="19"/>
      <c r="H215" s="19"/>
      <c r="I215" s="19"/>
      <c r="J215" s="19"/>
      <c r="K215" s="19"/>
      <c r="L215" s="19"/>
      <c r="M215" s="19"/>
      <c r="N215" s="19"/>
      <c r="O215" s="19"/>
      <c r="P215" s="19"/>
      <c r="Q215"/>
      <c r="R215"/>
      <c r="S215"/>
      <c r="T215"/>
      <c r="U215"/>
      <c r="V215"/>
      <c r="W215"/>
      <c r="X215"/>
      <c r="Y215"/>
      <c r="Z215"/>
      <c r="AA215"/>
      <c r="AB215"/>
      <c r="AC215"/>
      <c r="AD215"/>
      <c r="AE215"/>
      <c r="AF215"/>
      <c r="AG215"/>
      <c r="AH215"/>
      <c r="AI215"/>
      <c r="AJ215"/>
      <c r="AK215"/>
      <c r="AL215"/>
      <c r="AM215"/>
      <c r="AN215"/>
      <c r="AO215"/>
    </row>
    <row r="216" spans="1:41" s="2" customFormat="1" ht="12.75" x14ac:dyDescent="0.2">
      <c r="A216" s="19"/>
      <c r="B216" s="19"/>
      <c r="C216" s="19"/>
      <c r="D216" s="19"/>
      <c r="E216" s="19"/>
      <c r="F216" s="19"/>
      <c r="G216" s="19"/>
      <c r="H216" s="19"/>
      <c r="I216" s="19"/>
      <c r="J216" s="19"/>
      <c r="K216" s="19"/>
      <c r="L216" s="19"/>
      <c r="M216" s="19"/>
      <c r="N216" s="19"/>
      <c r="O216" s="19"/>
      <c r="P216" s="19"/>
      <c r="Q216"/>
      <c r="R216"/>
      <c r="S216"/>
      <c r="T216"/>
      <c r="U216"/>
      <c r="V216"/>
      <c r="W216"/>
      <c r="X216"/>
      <c r="Y216"/>
      <c r="Z216"/>
      <c r="AA216"/>
      <c r="AB216"/>
      <c r="AC216"/>
      <c r="AD216"/>
      <c r="AE216"/>
      <c r="AF216"/>
      <c r="AG216"/>
      <c r="AH216"/>
      <c r="AI216"/>
      <c r="AJ216"/>
      <c r="AK216"/>
      <c r="AL216"/>
      <c r="AM216"/>
      <c r="AN216"/>
      <c r="AO216"/>
    </row>
    <row r="217" spans="1:41" s="2" customFormat="1" ht="12.75" x14ac:dyDescent="0.2">
      <c r="A217" s="19"/>
      <c r="B217" s="19"/>
      <c r="C217" s="19"/>
      <c r="D217" s="19"/>
      <c r="E217" s="19"/>
      <c r="F217" s="19"/>
      <c r="G217" s="19"/>
      <c r="H217" s="19"/>
      <c r="I217" s="19"/>
      <c r="J217" s="19"/>
      <c r="K217" s="19"/>
      <c r="L217" s="19"/>
      <c r="M217" s="19"/>
      <c r="N217" s="19"/>
      <c r="O217" s="19"/>
      <c r="P217" s="19"/>
      <c r="Q217"/>
      <c r="R217"/>
      <c r="S217"/>
      <c r="T217"/>
      <c r="U217"/>
      <c r="V217"/>
      <c r="W217"/>
      <c r="X217"/>
      <c r="Y217"/>
      <c r="Z217"/>
      <c r="AA217"/>
      <c r="AB217"/>
      <c r="AC217"/>
      <c r="AD217"/>
      <c r="AE217"/>
      <c r="AF217"/>
      <c r="AG217"/>
      <c r="AH217"/>
      <c r="AI217"/>
      <c r="AJ217"/>
      <c r="AK217"/>
      <c r="AL217"/>
      <c r="AM217"/>
      <c r="AN217"/>
      <c r="AO217"/>
    </row>
    <row r="218" spans="1:41" s="2" customFormat="1" ht="12.75" x14ac:dyDescent="0.2">
      <c r="A218" s="19"/>
      <c r="B218" s="19"/>
      <c r="C218" s="19"/>
      <c r="D218" s="19"/>
      <c r="E218" s="19"/>
      <c r="F218" s="19"/>
      <c r="G218" s="19"/>
      <c r="H218" s="19"/>
      <c r="I218" s="19"/>
      <c r="J218" s="19"/>
      <c r="K218" s="19"/>
      <c r="L218" s="19"/>
      <c r="M218" s="19"/>
      <c r="N218" s="19"/>
      <c r="O218" s="19"/>
      <c r="P218" s="19"/>
      <c r="Q218"/>
      <c r="R218"/>
      <c r="S218"/>
      <c r="T218"/>
      <c r="U218"/>
      <c r="V218"/>
      <c r="W218"/>
      <c r="X218"/>
      <c r="Y218"/>
      <c r="Z218"/>
      <c r="AA218"/>
      <c r="AB218"/>
      <c r="AC218"/>
      <c r="AD218"/>
      <c r="AE218"/>
      <c r="AF218"/>
      <c r="AG218"/>
      <c r="AH218"/>
      <c r="AI218"/>
      <c r="AJ218"/>
      <c r="AK218"/>
      <c r="AL218"/>
      <c r="AM218"/>
      <c r="AN218"/>
      <c r="AO218"/>
    </row>
    <row r="219" spans="1:41" s="2" customFormat="1" ht="12.75" x14ac:dyDescent="0.2">
      <c r="A219" s="19"/>
      <c r="B219" s="19"/>
      <c r="C219" s="19"/>
      <c r="D219" s="19"/>
      <c r="E219" s="19"/>
      <c r="F219" s="19"/>
      <c r="G219" s="19"/>
      <c r="H219" s="19"/>
      <c r="I219" s="19"/>
      <c r="J219" s="19"/>
      <c r="K219" s="19"/>
      <c r="L219" s="19"/>
      <c r="M219" s="19"/>
      <c r="N219" s="19"/>
      <c r="O219" s="19"/>
      <c r="P219" s="19"/>
      <c r="Q219"/>
      <c r="R219"/>
      <c r="S219"/>
      <c r="T219"/>
      <c r="U219"/>
      <c r="V219"/>
      <c r="W219"/>
      <c r="X219"/>
      <c r="Y219"/>
      <c r="Z219"/>
      <c r="AA219"/>
      <c r="AB219"/>
      <c r="AC219"/>
      <c r="AD219"/>
      <c r="AE219"/>
      <c r="AF219"/>
      <c r="AG219"/>
      <c r="AH219"/>
      <c r="AI219"/>
      <c r="AJ219"/>
      <c r="AK219"/>
      <c r="AL219"/>
      <c r="AM219"/>
      <c r="AN219"/>
      <c r="AO219"/>
    </row>
    <row r="220" spans="1:41" s="2" customFormat="1" ht="12.75" x14ac:dyDescent="0.2">
      <c r="A220" s="19"/>
      <c r="B220" s="19"/>
      <c r="C220" s="19"/>
      <c r="D220" s="19"/>
      <c r="E220" s="19"/>
      <c r="F220" s="19"/>
      <c r="G220" s="19"/>
      <c r="H220" s="19"/>
      <c r="I220" s="19"/>
      <c r="J220" s="19"/>
      <c r="K220" s="19"/>
      <c r="L220" s="19"/>
      <c r="M220" s="19"/>
      <c r="N220" s="19"/>
      <c r="O220" s="19"/>
      <c r="P220" s="19"/>
      <c r="Q220"/>
      <c r="R220"/>
      <c r="S220"/>
      <c r="T220"/>
      <c r="U220"/>
      <c r="V220"/>
      <c r="W220"/>
      <c r="X220"/>
      <c r="Y220"/>
      <c r="Z220"/>
      <c r="AA220"/>
      <c r="AB220"/>
      <c r="AC220"/>
      <c r="AD220"/>
      <c r="AE220"/>
      <c r="AF220"/>
      <c r="AG220"/>
      <c r="AH220"/>
      <c r="AI220"/>
      <c r="AJ220"/>
      <c r="AK220"/>
      <c r="AL220"/>
      <c r="AM220"/>
      <c r="AN220"/>
      <c r="AO220"/>
    </row>
    <row r="221" spans="1:41" s="2" customFormat="1" ht="12.75" x14ac:dyDescent="0.2">
      <c r="A221" s="19"/>
      <c r="B221" s="19"/>
      <c r="C221" s="19"/>
      <c r="D221" s="19"/>
      <c r="E221" s="19"/>
      <c r="F221" s="19"/>
      <c r="G221" s="19"/>
      <c r="H221" s="19"/>
      <c r="I221" s="19"/>
      <c r="J221" s="19"/>
      <c r="K221" s="19"/>
      <c r="L221" s="19"/>
      <c r="M221" s="19"/>
      <c r="N221" s="19"/>
      <c r="O221" s="19"/>
      <c r="P221" s="19"/>
      <c r="Q221"/>
      <c r="R221"/>
      <c r="S221"/>
      <c r="T221"/>
      <c r="U221"/>
      <c r="V221"/>
      <c r="W221"/>
      <c r="X221"/>
      <c r="Y221"/>
      <c r="Z221"/>
      <c r="AA221"/>
      <c r="AB221"/>
      <c r="AC221"/>
      <c r="AD221"/>
      <c r="AE221"/>
      <c r="AF221"/>
      <c r="AG221"/>
      <c r="AH221"/>
      <c r="AI221"/>
      <c r="AJ221"/>
      <c r="AK221"/>
      <c r="AL221"/>
      <c r="AM221"/>
      <c r="AN221"/>
      <c r="AO221"/>
    </row>
    <row r="222" spans="1:41" s="2" customFormat="1" ht="12.75" x14ac:dyDescent="0.2">
      <c r="A222" s="19"/>
      <c r="B222" s="19"/>
      <c r="C222" s="19"/>
      <c r="D222" s="19"/>
      <c r="E222" s="19"/>
      <c r="F222" s="19"/>
      <c r="G222" s="19"/>
      <c r="H222" s="19"/>
      <c r="I222" s="19"/>
      <c r="J222" s="19"/>
      <c r="K222" s="19"/>
      <c r="L222" s="19"/>
      <c r="M222" s="19"/>
      <c r="N222" s="19"/>
      <c r="O222" s="19"/>
      <c r="P222" s="19"/>
      <c r="Q222"/>
      <c r="R222"/>
      <c r="S222"/>
      <c r="T222"/>
      <c r="U222"/>
      <c r="V222"/>
      <c r="W222"/>
      <c r="X222"/>
      <c r="Y222"/>
      <c r="Z222"/>
      <c r="AA222"/>
      <c r="AB222"/>
      <c r="AC222"/>
      <c r="AD222"/>
      <c r="AE222"/>
      <c r="AF222"/>
      <c r="AG222"/>
      <c r="AH222"/>
      <c r="AI222"/>
      <c r="AJ222"/>
      <c r="AK222"/>
      <c r="AL222"/>
      <c r="AM222"/>
      <c r="AN222"/>
      <c r="AO222"/>
    </row>
    <row r="223" spans="1:41" s="2" customFormat="1" ht="12.75" x14ac:dyDescent="0.2">
      <c r="A223" s="19"/>
      <c r="B223" s="19"/>
      <c r="C223" s="19"/>
      <c r="D223" s="19"/>
      <c r="E223" s="19"/>
      <c r="F223" s="19"/>
      <c r="G223" s="19"/>
      <c r="H223" s="19"/>
      <c r="I223" s="19"/>
      <c r="J223" s="19"/>
      <c r="K223" s="19"/>
      <c r="L223" s="19"/>
      <c r="M223" s="19"/>
      <c r="N223" s="19"/>
      <c r="O223" s="19"/>
      <c r="P223" s="19"/>
      <c r="Q223"/>
      <c r="R223"/>
      <c r="S223"/>
      <c r="T223"/>
      <c r="U223"/>
      <c r="V223"/>
      <c r="W223"/>
      <c r="X223"/>
      <c r="Y223"/>
      <c r="Z223"/>
      <c r="AA223"/>
      <c r="AB223"/>
      <c r="AC223"/>
      <c r="AD223"/>
      <c r="AE223"/>
      <c r="AF223"/>
      <c r="AG223"/>
      <c r="AH223"/>
      <c r="AI223"/>
      <c r="AJ223"/>
      <c r="AK223"/>
      <c r="AL223"/>
      <c r="AM223"/>
      <c r="AN223"/>
      <c r="AO223"/>
    </row>
    <row r="224" spans="1:41" s="2" customFormat="1" ht="12.75" x14ac:dyDescent="0.2">
      <c r="A224" s="19"/>
      <c r="B224" s="19"/>
      <c r="C224" s="19"/>
      <c r="D224" s="19"/>
      <c r="E224" s="19"/>
      <c r="F224" s="19"/>
      <c r="G224" s="19"/>
      <c r="H224" s="19"/>
      <c r="I224" s="19"/>
      <c r="J224" s="19"/>
      <c r="K224" s="19"/>
      <c r="L224" s="19"/>
      <c r="M224" s="19"/>
      <c r="N224" s="19"/>
      <c r="O224" s="19"/>
      <c r="P224" s="19"/>
      <c r="Q224"/>
      <c r="R224"/>
      <c r="S224"/>
      <c r="T224"/>
      <c r="U224"/>
      <c r="V224"/>
      <c r="W224"/>
      <c r="X224"/>
      <c r="Y224"/>
      <c r="Z224"/>
      <c r="AA224"/>
      <c r="AB224"/>
      <c r="AC224"/>
      <c r="AD224"/>
      <c r="AE224"/>
      <c r="AF224"/>
      <c r="AG224"/>
      <c r="AH224"/>
      <c r="AI224"/>
      <c r="AJ224"/>
      <c r="AK224"/>
      <c r="AL224"/>
      <c r="AM224"/>
      <c r="AN224"/>
      <c r="AO224"/>
    </row>
    <row r="225" spans="1:41" s="2" customFormat="1" ht="12.75" x14ac:dyDescent="0.2">
      <c r="A225" s="19"/>
      <c r="B225" s="19"/>
      <c r="C225" s="19"/>
      <c r="D225" s="19"/>
      <c r="E225" s="19"/>
      <c r="F225" s="19"/>
      <c r="G225" s="19"/>
      <c r="H225" s="19"/>
      <c r="I225" s="19"/>
      <c r="J225" s="19"/>
      <c r="K225" s="19"/>
      <c r="L225" s="19"/>
      <c r="M225" s="19"/>
      <c r="N225" s="19"/>
      <c r="O225" s="19"/>
      <c r="P225" s="19"/>
      <c r="Q225"/>
      <c r="R225"/>
      <c r="S225"/>
      <c r="T225"/>
      <c r="U225"/>
      <c r="V225"/>
      <c r="W225"/>
      <c r="X225"/>
      <c r="Y225"/>
      <c r="Z225"/>
      <c r="AA225"/>
      <c r="AB225"/>
      <c r="AC225"/>
      <c r="AD225"/>
      <c r="AE225"/>
      <c r="AF225"/>
      <c r="AG225"/>
      <c r="AH225"/>
      <c r="AI225"/>
      <c r="AJ225"/>
      <c r="AK225"/>
      <c r="AL225"/>
      <c r="AM225"/>
      <c r="AN225"/>
      <c r="AO225"/>
    </row>
    <row r="226" spans="1:41" s="2" customFormat="1" ht="12.75" x14ac:dyDescent="0.2">
      <c r="A226" s="19"/>
      <c r="B226" s="19"/>
      <c r="C226" s="19"/>
      <c r="D226" s="19"/>
      <c r="E226" s="19"/>
      <c r="F226" s="19"/>
      <c r="G226" s="19"/>
      <c r="H226" s="19"/>
      <c r="I226" s="19"/>
      <c r="J226" s="19"/>
      <c r="K226" s="19"/>
      <c r="L226" s="19"/>
      <c r="M226" s="19"/>
      <c r="N226" s="19"/>
      <c r="O226" s="19"/>
      <c r="P226" s="19"/>
      <c r="Q226"/>
      <c r="R226"/>
      <c r="S226"/>
      <c r="T226"/>
      <c r="U226"/>
      <c r="V226"/>
      <c r="W226"/>
      <c r="X226"/>
      <c r="Y226"/>
      <c r="Z226"/>
      <c r="AA226"/>
      <c r="AB226"/>
      <c r="AC226"/>
      <c r="AD226"/>
      <c r="AE226"/>
      <c r="AF226"/>
      <c r="AG226"/>
      <c r="AH226"/>
      <c r="AI226"/>
      <c r="AJ226"/>
      <c r="AK226"/>
      <c r="AL226"/>
      <c r="AM226"/>
      <c r="AN226"/>
      <c r="AO226"/>
    </row>
    <row r="227" spans="1:41" s="2" customFormat="1" ht="12.75" x14ac:dyDescent="0.2">
      <c r="A227" s="19"/>
      <c r="B227" s="19"/>
      <c r="C227" s="19"/>
      <c r="D227" s="19"/>
      <c r="E227" s="19"/>
      <c r="F227" s="19"/>
      <c r="G227" s="19"/>
      <c r="H227" s="19"/>
      <c r="I227" s="19"/>
      <c r="J227" s="19"/>
      <c r="K227" s="19"/>
      <c r="L227" s="19"/>
      <c r="M227" s="19"/>
      <c r="N227" s="19"/>
      <c r="O227" s="19"/>
      <c r="P227" s="19"/>
      <c r="Q227"/>
      <c r="R227"/>
      <c r="S227"/>
      <c r="T227"/>
      <c r="U227"/>
      <c r="V227"/>
      <c r="W227"/>
      <c r="X227"/>
      <c r="Y227"/>
      <c r="Z227"/>
      <c r="AA227"/>
      <c r="AB227"/>
      <c r="AC227"/>
      <c r="AD227"/>
      <c r="AE227"/>
      <c r="AF227"/>
      <c r="AG227"/>
      <c r="AH227"/>
      <c r="AI227"/>
      <c r="AJ227"/>
      <c r="AK227"/>
      <c r="AL227"/>
      <c r="AM227"/>
      <c r="AN227"/>
      <c r="AO227"/>
    </row>
    <row r="228" spans="1:41" s="2" customFormat="1" ht="12.75" x14ac:dyDescent="0.2">
      <c r="A228" s="19"/>
      <c r="B228" s="19"/>
      <c r="C228" s="19"/>
      <c r="D228" s="19"/>
      <c r="E228" s="19"/>
      <c r="F228" s="19"/>
      <c r="G228" s="19"/>
      <c r="H228" s="19"/>
      <c r="I228" s="19"/>
      <c r="J228" s="19"/>
      <c r="K228" s="19"/>
      <c r="L228" s="19"/>
      <c r="M228" s="19"/>
      <c r="N228" s="19"/>
      <c r="O228" s="19"/>
      <c r="P228" s="19"/>
      <c r="Q228"/>
      <c r="R228"/>
      <c r="S228"/>
      <c r="T228"/>
      <c r="U228"/>
      <c r="V228"/>
      <c r="W228"/>
      <c r="X228"/>
      <c r="Y228"/>
      <c r="Z228"/>
      <c r="AA228"/>
      <c r="AB228"/>
      <c r="AC228"/>
      <c r="AD228"/>
      <c r="AE228"/>
      <c r="AF228"/>
      <c r="AG228"/>
      <c r="AH228"/>
      <c r="AI228"/>
      <c r="AJ228"/>
      <c r="AK228"/>
      <c r="AL228"/>
      <c r="AM228"/>
      <c r="AN228"/>
      <c r="AO228"/>
    </row>
    <row r="229" spans="1:41" s="2" customFormat="1" ht="12.75" x14ac:dyDescent="0.2">
      <c r="A229" s="19"/>
      <c r="B229" s="19"/>
      <c r="C229" s="19"/>
      <c r="D229" s="19"/>
      <c r="E229" s="19"/>
      <c r="F229" s="19"/>
      <c r="G229" s="19"/>
      <c r="H229" s="19"/>
      <c r="I229" s="19"/>
      <c r="J229" s="19"/>
      <c r="K229" s="19"/>
      <c r="L229" s="19"/>
      <c r="M229" s="19"/>
      <c r="N229" s="19"/>
      <c r="O229" s="19"/>
      <c r="P229" s="19"/>
      <c r="Q229"/>
      <c r="R229"/>
      <c r="S229"/>
      <c r="T229"/>
      <c r="U229"/>
      <c r="V229"/>
      <c r="W229"/>
      <c r="X229"/>
      <c r="Y229"/>
      <c r="Z229"/>
      <c r="AA229"/>
      <c r="AB229"/>
      <c r="AC229"/>
      <c r="AD229"/>
      <c r="AE229"/>
      <c r="AF229"/>
      <c r="AG229"/>
      <c r="AH229"/>
      <c r="AI229"/>
      <c r="AJ229"/>
      <c r="AK229"/>
      <c r="AL229"/>
      <c r="AM229"/>
      <c r="AN229"/>
      <c r="AO229"/>
    </row>
    <row r="230" spans="1:41" s="2" customFormat="1" ht="12.75" x14ac:dyDescent="0.2">
      <c r="A230" s="19"/>
      <c r="B230" s="19"/>
      <c r="C230" s="19"/>
      <c r="D230" s="19"/>
      <c r="E230" s="19"/>
      <c r="F230" s="19"/>
      <c r="G230" s="19"/>
      <c r="H230" s="19"/>
      <c r="I230" s="19"/>
      <c r="J230" s="19"/>
      <c r="K230" s="19"/>
      <c r="L230" s="19"/>
      <c r="M230" s="19"/>
      <c r="N230" s="19"/>
      <c r="O230" s="19"/>
      <c r="P230" s="19"/>
      <c r="Q230"/>
      <c r="R230"/>
      <c r="S230"/>
      <c r="T230"/>
      <c r="U230"/>
      <c r="V230"/>
      <c r="W230"/>
      <c r="X230"/>
      <c r="Y230"/>
      <c r="Z230"/>
      <c r="AA230"/>
      <c r="AB230"/>
      <c r="AC230"/>
      <c r="AD230"/>
      <c r="AE230"/>
      <c r="AF230"/>
      <c r="AG230"/>
      <c r="AH230"/>
      <c r="AI230"/>
      <c r="AJ230"/>
      <c r="AK230"/>
      <c r="AL230"/>
      <c r="AM230"/>
      <c r="AN230"/>
      <c r="AO230"/>
    </row>
    <row r="231" spans="1:41" s="2" customFormat="1" ht="12.75" x14ac:dyDescent="0.2">
      <c r="A231" s="19"/>
      <c r="B231" s="19"/>
      <c r="C231" s="19"/>
      <c r="D231" s="19"/>
      <c r="E231" s="19"/>
      <c r="F231" s="19"/>
      <c r="G231" s="19"/>
      <c r="H231" s="19"/>
      <c r="I231" s="19"/>
      <c r="J231" s="19"/>
      <c r="K231" s="19"/>
      <c r="L231" s="19"/>
      <c r="M231" s="19"/>
      <c r="N231" s="19"/>
      <c r="O231" s="19"/>
      <c r="P231" s="19"/>
      <c r="Q231"/>
      <c r="R231"/>
      <c r="S231"/>
      <c r="T231"/>
      <c r="U231"/>
      <c r="V231"/>
      <c r="W231"/>
      <c r="X231"/>
      <c r="Y231"/>
      <c r="Z231"/>
      <c r="AA231"/>
      <c r="AB231"/>
      <c r="AC231"/>
      <c r="AD231"/>
      <c r="AE231"/>
      <c r="AF231"/>
      <c r="AG231"/>
      <c r="AH231"/>
      <c r="AI231"/>
      <c r="AJ231"/>
      <c r="AK231"/>
      <c r="AL231"/>
      <c r="AM231"/>
      <c r="AN231"/>
      <c r="AO231"/>
    </row>
    <row r="232" spans="1:41" s="2" customFormat="1" ht="12.75" x14ac:dyDescent="0.2">
      <c r="A232" s="19"/>
      <c r="B232" s="19"/>
      <c r="C232" s="19"/>
      <c r="D232" s="19"/>
      <c r="E232" s="19"/>
      <c r="F232" s="19"/>
      <c r="G232" s="19"/>
      <c r="H232" s="19"/>
      <c r="I232" s="19"/>
      <c r="J232" s="19"/>
      <c r="K232" s="19"/>
      <c r="L232" s="19"/>
      <c r="M232" s="19"/>
      <c r="N232" s="19"/>
      <c r="O232" s="19"/>
      <c r="P232" s="19"/>
      <c r="Q232"/>
      <c r="R232"/>
      <c r="S232"/>
      <c r="T232"/>
      <c r="U232"/>
      <c r="V232"/>
      <c r="W232"/>
      <c r="X232"/>
      <c r="Y232"/>
      <c r="Z232"/>
      <c r="AA232"/>
      <c r="AB232"/>
      <c r="AC232"/>
      <c r="AD232"/>
      <c r="AE232"/>
      <c r="AF232"/>
      <c r="AG232"/>
      <c r="AH232"/>
      <c r="AI232"/>
      <c r="AJ232"/>
      <c r="AK232"/>
      <c r="AL232"/>
      <c r="AM232"/>
      <c r="AN232"/>
      <c r="AO232"/>
    </row>
    <row r="233" spans="1:41" s="2" customFormat="1" ht="12.75" x14ac:dyDescent="0.2">
      <c r="A233" s="19"/>
      <c r="B233" s="19"/>
      <c r="C233" s="19"/>
      <c r="D233" s="19"/>
      <c r="E233" s="19"/>
      <c r="F233" s="19"/>
      <c r="G233" s="19"/>
      <c r="H233" s="19"/>
      <c r="I233" s="19"/>
      <c r="J233" s="19"/>
      <c r="K233" s="19"/>
      <c r="L233" s="19"/>
      <c r="M233" s="19"/>
      <c r="N233" s="19"/>
      <c r="O233" s="19"/>
      <c r="P233" s="19"/>
      <c r="Q233"/>
      <c r="R233"/>
      <c r="S233"/>
      <c r="T233"/>
      <c r="U233"/>
      <c r="V233"/>
      <c r="W233"/>
      <c r="X233"/>
      <c r="Y233"/>
      <c r="Z233"/>
      <c r="AA233"/>
      <c r="AB233"/>
      <c r="AC233"/>
      <c r="AD233"/>
      <c r="AE233"/>
      <c r="AF233"/>
      <c r="AG233"/>
      <c r="AH233"/>
      <c r="AI233"/>
      <c r="AJ233"/>
      <c r="AK233"/>
      <c r="AL233"/>
      <c r="AM233"/>
      <c r="AN233"/>
      <c r="AO233"/>
    </row>
    <row r="234" spans="1:41" s="2" customFormat="1" ht="12.75" x14ac:dyDescent="0.2">
      <c r="A234" s="19"/>
      <c r="B234" s="19"/>
      <c r="C234" s="19"/>
      <c r="D234" s="19"/>
      <c r="E234" s="19"/>
      <c r="F234" s="19"/>
      <c r="G234" s="19"/>
      <c r="H234" s="19"/>
      <c r="I234" s="19"/>
      <c r="J234" s="19"/>
      <c r="K234" s="19"/>
      <c r="L234" s="19"/>
      <c r="M234" s="19"/>
      <c r="N234" s="19"/>
      <c r="O234" s="19"/>
      <c r="P234" s="19"/>
      <c r="Q234"/>
      <c r="R234"/>
      <c r="S234"/>
      <c r="T234"/>
      <c r="U234"/>
      <c r="V234"/>
      <c r="W234"/>
      <c r="X234"/>
      <c r="Y234"/>
      <c r="Z234"/>
      <c r="AA234"/>
      <c r="AB234"/>
      <c r="AC234"/>
      <c r="AD234"/>
      <c r="AE234"/>
      <c r="AF234"/>
      <c r="AG234"/>
      <c r="AH234"/>
      <c r="AI234"/>
      <c r="AJ234"/>
      <c r="AK234"/>
      <c r="AL234"/>
      <c r="AM234"/>
      <c r="AN234"/>
      <c r="AO234"/>
    </row>
    <row r="235" spans="1:41" s="2" customFormat="1" ht="12.75" x14ac:dyDescent="0.2">
      <c r="A235" s="19"/>
      <c r="B235" s="19"/>
      <c r="C235" s="19"/>
      <c r="D235" s="19"/>
      <c r="E235" s="19"/>
      <c r="F235" s="19"/>
      <c r="G235" s="19"/>
      <c r="H235" s="19"/>
      <c r="I235" s="19"/>
      <c r="J235" s="19"/>
      <c r="K235" s="19"/>
      <c r="L235" s="19"/>
      <c r="M235" s="19"/>
      <c r="N235" s="19"/>
      <c r="O235" s="19"/>
      <c r="P235" s="19"/>
      <c r="Q235"/>
      <c r="R235"/>
      <c r="S235"/>
      <c r="T235"/>
      <c r="U235"/>
      <c r="V235"/>
      <c r="W235"/>
      <c r="X235"/>
      <c r="Y235"/>
      <c r="Z235"/>
      <c r="AA235"/>
      <c r="AB235"/>
      <c r="AC235"/>
      <c r="AD235"/>
      <c r="AE235"/>
      <c r="AF235"/>
      <c r="AG235"/>
      <c r="AH235"/>
      <c r="AI235"/>
      <c r="AJ235"/>
      <c r="AK235"/>
      <c r="AL235"/>
      <c r="AM235"/>
      <c r="AN235"/>
      <c r="AO235"/>
    </row>
    <row r="236" spans="1:41" s="2" customFormat="1" ht="12.75" x14ac:dyDescent="0.2">
      <c r="A236" s="19"/>
      <c r="B236" s="19"/>
      <c r="C236" s="19"/>
      <c r="D236" s="19"/>
      <c r="E236" s="19"/>
      <c r="F236" s="19"/>
      <c r="G236" s="19"/>
      <c r="H236" s="19"/>
      <c r="I236" s="19"/>
      <c r="J236" s="19"/>
      <c r="K236" s="19"/>
      <c r="L236" s="19"/>
      <c r="M236" s="19"/>
      <c r="N236" s="19"/>
      <c r="O236" s="19"/>
      <c r="P236" s="19"/>
      <c r="Q236"/>
      <c r="R236"/>
      <c r="S236"/>
      <c r="T236"/>
      <c r="U236"/>
      <c r="V236"/>
      <c r="W236"/>
      <c r="X236"/>
      <c r="Y236"/>
      <c r="Z236"/>
      <c r="AA236"/>
      <c r="AB236"/>
      <c r="AC236"/>
      <c r="AD236"/>
      <c r="AE236"/>
      <c r="AF236"/>
      <c r="AG236"/>
      <c r="AH236"/>
      <c r="AI236"/>
      <c r="AJ236"/>
      <c r="AK236"/>
      <c r="AL236"/>
      <c r="AM236"/>
      <c r="AN236"/>
      <c r="AO236"/>
    </row>
    <row r="237" spans="1:41" s="2" customFormat="1" ht="12.75" x14ac:dyDescent="0.2">
      <c r="A237" s="19"/>
      <c r="B237" s="19"/>
      <c r="C237" s="19"/>
      <c r="D237" s="19"/>
      <c r="E237" s="19"/>
      <c r="F237" s="19"/>
      <c r="G237" s="19"/>
      <c r="H237" s="19"/>
      <c r="I237" s="19"/>
      <c r="J237" s="19"/>
      <c r="K237" s="19"/>
      <c r="L237" s="19"/>
      <c r="M237" s="19"/>
      <c r="N237" s="19"/>
      <c r="O237" s="19"/>
      <c r="P237" s="19"/>
      <c r="Q237"/>
      <c r="R237"/>
      <c r="S237"/>
      <c r="T237"/>
      <c r="U237"/>
      <c r="V237"/>
      <c r="W237"/>
      <c r="X237"/>
      <c r="Y237"/>
      <c r="Z237"/>
      <c r="AA237"/>
      <c r="AB237"/>
      <c r="AC237"/>
      <c r="AD237"/>
      <c r="AE237"/>
      <c r="AF237"/>
      <c r="AG237"/>
      <c r="AH237"/>
      <c r="AI237"/>
      <c r="AJ237"/>
      <c r="AK237"/>
      <c r="AL237"/>
      <c r="AM237"/>
      <c r="AN237"/>
      <c r="AO237"/>
    </row>
    <row r="238" spans="1:41" s="2" customFormat="1" ht="12.75" x14ac:dyDescent="0.2">
      <c r="A238" s="19"/>
      <c r="B238" s="19"/>
      <c r="C238" s="19"/>
      <c r="D238" s="19"/>
      <c r="E238" s="19"/>
      <c r="F238" s="19"/>
      <c r="G238" s="19"/>
      <c r="H238" s="19"/>
      <c r="I238" s="19"/>
      <c r="J238" s="19"/>
      <c r="K238" s="19"/>
      <c r="L238" s="19"/>
      <c r="M238" s="19"/>
      <c r="N238" s="19"/>
      <c r="O238" s="19"/>
      <c r="P238" s="19"/>
      <c r="Q238"/>
      <c r="R238"/>
      <c r="S238"/>
      <c r="T238"/>
      <c r="U238"/>
      <c r="V238"/>
      <c r="W238"/>
      <c r="X238"/>
      <c r="Y238"/>
      <c r="Z238"/>
      <c r="AA238"/>
      <c r="AB238"/>
      <c r="AC238"/>
      <c r="AD238"/>
      <c r="AE238"/>
      <c r="AF238"/>
      <c r="AG238"/>
      <c r="AH238"/>
      <c r="AI238"/>
      <c r="AJ238"/>
      <c r="AK238"/>
      <c r="AL238"/>
      <c r="AM238"/>
      <c r="AN238"/>
      <c r="AO238"/>
    </row>
    <row r="239" spans="1:41" s="2" customFormat="1" ht="12.75" x14ac:dyDescent="0.2">
      <c r="A239" s="19"/>
      <c r="B239" s="19"/>
      <c r="C239" s="19"/>
      <c r="D239" s="19"/>
      <c r="E239" s="19"/>
      <c r="F239" s="19"/>
      <c r="G239" s="19"/>
      <c r="H239" s="19"/>
      <c r="I239" s="19"/>
      <c r="J239" s="19"/>
      <c r="K239" s="19"/>
      <c r="L239" s="19"/>
      <c r="M239" s="19"/>
      <c r="N239" s="19"/>
      <c r="O239" s="19"/>
      <c r="P239" s="19"/>
      <c r="Q239"/>
      <c r="R239"/>
      <c r="S239"/>
      <c r="T239"/>
      <c r="U239"/>
      <c r="V239"/>
      <c r="W239"/>
      <c r="X239"/>
      <c r="Y239"/>
      <c r="Z239"/>
      <c r="AA239"/>
      <c r="AB239"/>
      <c r="AC239"/>
      <c r="AD239"/>
      <c r="AE239"/>
      <c r="AF239"/>
      <c r="AG239"/>
      <c r="AH239"/>
      <c r="AI239"/>
      <c r="AJ239"/>
      <c r="AK239"/>
      <c r="AL239"/>
      <c r="AM239"/>
      <c r="AN239"/>
      <c r="AO239"/>
    </row>
    <row r="240" spans="1:41" s="2" customFormat="1" ht="12.75" x14ac:dyDescent="0.2">
      <c r="A240" s="19"/>
      <c r="B240" s="19"/>
      <c r="C240" s="19"/>
      <c r="D240" s="19"/>
      <c r="E240" s="19"/>
      <c r="F240" s="19"/>
      <c r="G240" s="19"/>
      <c r="H240" s="19"/>
      <c r="I240" s="19"/>
      <c r="J240" s="19"/>
      <c r="K240" s="19"/>
      <c r="L240" s="19"/>
      <c r="M240" s="19"/>
      <c r="N240" s="19"/>
      <c r="O240" s="19"/>
      <c r="P240" s="19"/>
      <c r="Q240"/>
      <c r="R240"/>
      <c r="S240"/>
      <c r="T240"/>
      <c r="U240"/>
      <c r="V240"/>
      <c r="W240"/>
      <c r="X240"/>
      <c r="Y240"/>
      <c r="Z240"/>
      <c r="AA240"/>
      <c r="AB240"/>
      <c r="AC240"/>
      <c r="AD240"/>
      <c r="AE240"/>
      <c r="AF240"/>
      <c r="AG240"/>
      <c r="AH240"/>
      <c r="AI240"/>
      <c r="AJ240"/>
      <c r="AK240"/>
      <c r="AL240"/>
      <c r="AM240"/>
      <c r="AN240"/>
      <c r="AO240"/>
    </row>
    <row r="241" spans="1:41" s="2" customFormat="1" ht="12.75" x14ac:dyDescent="0.2">
      <c r="A241" s="19"/>
      <c r="B241" s="19"/>
      <c r="C241" s="19"/>
      <c r="D241" s="19"/>
      <c r="E241" s="19"/>
      <c r="F241" s="19"/>
      <c r="G241" s="19"/>
      <c r="H241" s="19"/>
      <c r="I241" s="19"/>
      <c r="J241" s="19"/>
      <c r="K241" s="19"/>
      <c r="L241" s="19"/>
      <c r="M241" s="19"/>
      <c r="N241" s="19"/>
      <c r="O241" s="19"/>
      <c r="P241" s="19"/>
      <c r="Q241"/>
      <c r="R241"/>
      <c r="S241"/>
      <c r="T241"/>
      <c r="U241"/>
      <c r="V241"/>
      <c r="W241"/>
      <c r="X241"/>
      <c r="Y241"/>
      <c r="Z241"/>
      <c r="AA241"/>
      <c r="AB241"/>
      <c r="AC241"/>
      <c r="AD241"/>
      <c r="AE241"/>
      <c r="AF241"/>
      <c r="AG241"/>
      <c r="AH241"/>
      <c r="AI241"/>
      <c r="AJ241"/>
      <c r="AK241"/>
      <c r="AL241"/>
      <c r="AM241"/>
      <c r="AN241"/>
      <c r="AO241"/>
    </row>
    <row r="242" spans="1:41" s="2" customFormat="1" ht="12.75" x14ac:dyDescent="0.2">
      <c r="A242" s="19"/>
      <c r="B242" s="19"/>
      <c r="C242" s="19"/>
      <c r="D242" s="19"/>
      <c r="E242" s="19"/>
      <c r="F242" s="19"/>
      <c r="G242" s="19"/>
      <c r="H242" s="19"/>
      <c r="I242" s="19"/>
      <c r="J242" s="19"/>
      <c r="K242" s="19"/>
      <c r="L242" s="19"/>
      <c r="M242" s="19"/>
      <c r="N242" s="19"/>
      <c r="O242" s="19"/>
      <c r="P242" s="19"/>
      <c r="Q242"/>
      <c r="R242"/>
      <c r="S242"/>
      <c r="T242"/>
      <c r="U242"/>
      <c r="V242"/>
      <c r="W242"/>
      <c r="X242"/>
      <c r="Y242"/>
      <c r="Z242"/>
      <c r="AA242"/>
      <c r="AB242"/>
      <c r="AC242"/>
      <c r="AD242"/>
      <c r="AE242"/>
      <c r="AF242"/>
      <c r="AG242"/>
      <c r="AH242"/>
      <c r="AI242"/>
      <c r="AJ242"/>
      <c r="AK242"/>
      <c r="AL242"/>
      <c r="AM242"/>
      <c r="AN242"/>
      <c r="AO242"/>
    </row>
    <row r="243" spans="1:41" s="2" customFormat="1" ht="12.75" x14ac:dyDescent="0.2">
      <c r="A243" s="19"/>
      <c r="B243" s="19"/>
      <c r="C243" s="19"/>
      <c r="D243" s="19"/>
      <c r="E243" s="19"/>
      <c r="F243" s="19"/>
      <c r="G243" s="19"/>
      <c r="H243" s="19"/>
      <c r="I243" s="19"/>
      <c r="J243" s="19"/>
      <c r="K243" s="19"/>
      <c r="L243" s="19"/>
      <c r="M243" s="19"/>
      <c r="N243" s="19"/>
      <c r="O243" s="19"/>
      <c r="P243" s="19"/>
      <c r="Q243"/>
      <c r="R243"/>
      <c r="S243"/>
      <c r="T243"/>
      <c r="U243"/>
      <c r="V243"/>
      <c r="W243"/>
      <c r="X243"/>
      <c r="Y243"/>
      <c r="Z243"/>
      <c r="AA243"/>
      <c r="AB243"/>
      <c r="AC243"/>
      <c r="AD243"/>
      <c r="AE243"/>
      <c r="AF243"/>
      <c r="AG243"/>
      <c r="AH243"/>
      <c r="AI243"/>
      <c r="AJ243"/>
      <c r="AK243"/>
      <c r="AL243"/>
      <c r="AM243"/>
      <c r="AN243"/>
      <c r="AO243"/>
    </row>
    <row r="244" spans="1:41" s="2" customFormat="1" ht="12.75" x14ac:dyDescent="0.2">
      <c r="A244" s="19"/>
      <c r="B244" s="19"/>
      <c r="C244" s="19"/>
      <c r="D244" s="19"/>
      <c r="E244" s="19"/>
      <c r="F244" s="19"/>
      <c r="G244" s="19"/>
      <c r="H244" s="19"/>
      <c r="I244" s="19"/>
      <c r="J244" s="19"/>
      <c r="K244" s="19"/>
      <c r="L244" s="19"/>
      <c r="M244" s="19"/>
      <c r="N244" s="19"/>
      <c r="O244" s="19"/>
      <c r="P244" s="19"/>
      <c r="Q244"/>
      <c r="R244"/>
      <c r="S244"/>
      <c r="T244"/>
      <c r="U244"/>
      <c r="V244"/>
      <c r="W244"/>
      <c r="X244"/>
      <c r="Y244"/>
      <c r="Z244"/>
      <c r="AA244"/>
      <c r="AB244"/>
      <c r="AC244"/>
      <c r="AD244"/>
      <c r="AE244"/>
      <c r="AF244"/>
      <c r="AG244"/>
      <c r="AH244"/>
      <c r="AI244"/>
      <c r="AJ244"/>
      <c r="AK244"/>
      <c r="AL244"/>
      <c r="AM244"/>
      <c r="AN244"/>
      <c r="AO244"/>
    </row>
    <row r="245" spans="1:41" s="2" customFormat="1" ht="12.75" x14ac:dyDescent="0.2">
      <c r="A245" s="19"/>
      <c r="B245" s="19"/>
      <c r="C245" s="19"/>
      <c r="D245" s="19"/>
      <c r="E245" s="19"/>
      <c r="F245" s="19"/>
      <c r="G245" s="19"/>
      <c r="H245" s="19"/>
      <c r="I245" s="19"/>
      <c r="J245" s="19"/>
      <c r="K245" s="19"/>
      <c r="L245" s="19"/>
      <c r="M245" s="19"/>
      <c r="N245" s="19"/>
      <c r="O245" s="19"/>
      <c r="P245" s="19"/>
      <c r="Q245"/>
      <c r="R245"/>
      <c r="S245"/>
      <c r="T245"/>
      <c r="U245"/>
      <c r="V245"/>
      <c r="W245"/>
      <c r="X245"/>
      <c r="Y245"/>
      <c r="Z245"/>
      <c r="AA245"/>
      <c r="AB245"/>
      <c r="AC245"/>
      <c r="AD245"/>
      <c r="AE245"/>
      <c r="AF245"/>
      <c r="AG245"/>
      <c r="AH245"/>
      <c r="AI245"/>
      <c r="AJ245"/>
      <c r="AK245"/>
      <c r="AL245"/>
      <c r="AM245"/>
      <c r="AN245"/>
      <c r="AO245"/>
    </row>
    <row r="246" spans="1:41" s="2" customFormat="1" ht="12.75" x14ac:dyDescent="0.2">
      <c r="A246" s="19"/>
      <c r="B246" s="19"/>
      <c r="C246" s="19"/>
      <c r="D246" s="19"/>
      <c r="E246" s="19"/>
      <c r="F246" s="19"/>
      <c r="G246" s="19"/>
      <c r="H246" s="19"/>
      <c r="I246" s="19"/>
      <c r="J246" s="19"/>
      <c r="K246" s="19"/>
      <c r="L246" s="19"/>
      <c r="M246" s="19"/>
      <c r="N246" s="19"/>
      <c r="O246" s="19"/>
      <c r="P246" s="19"/>
      <c r="Q246"/>
      <c r="R246"/>
      <c r="S246"/>
      <c r="T246"/>
      <c r="U246"/>
      <c r="V246"/>
      <c r="W246"/>
      <c r="X246"/>
      <c r="Y246"/>
      <c r="Z246"/>
      <c r="AA246"/>
      <c r="AB246"/>
      <c r="AC246"/>
      <c r="AD246"/>
      <c r="AE246"/>
      <c r="AF246"/>
      <c r="AG246"/>
      <c r="AH246"/>
      <c r="AI246"/>
      <c r="AJ246"/>
      <c r="AK246"/>
      <c r="AL246"/>
      <c r="AM246"/>
      <c r="AN246"/>
      <c r="AO246"/>
    </row>
    <row r="247" spans="1:41" s="2" customFormat="1" ht="12.75" x14ac:dyDescent="0.2">
      <c r="A247" s="19"/>
      <c r="B247" s="19"/>
      <c r="C247" s="19"/>
      <c r="D247" s="19"/>
      <c r="E247" s="19"/>
      <c r="F247" s="19"/>
      <c r="G247" s="19"/>
      <c r="H247" s="19"/>
      <c r="I247" s="19"/>
      <c r="J247" s="19"/>
      <c r="K247" s="19"/>
      <c r="L247" s="19"/>
      <c r="M247" s="19"/>
      <c r="N247" s="19"/>
      <c r="O247" s="19"/>
      <c r="P247" s="19"/>
      <c r="Q247"/>
      <c r="R247"/>
      <c r="S247"/>
      <c r="T247"/>
      <c r="U247"/>
      <c r="V247"/>
      <c r="W247"/>
      <c r="X247"/>
      <c r="Y247"/>
      <c r="Z247"/>
      <c r="AA247"/>
      <c r="AB247"/>
      <c r="AC247"/>
      <c r="AD247"/>
      <c r="AE247"/>
      <c r="AF247"/>
      <c r="AG247"/>
      <c r="AH247"/>
      <c r="AI247"/>
      <c r="AJ247"/>
      <c r="AK247"/>
      <c r="AL247"/>
      <c r="AM247"/>
      <c r="AN247"/>
      <c r="AO247"/>
    </row>
    <row r="248" spans="1:41" s="2" customFormat="1" ht="12.75" x14ac:dyDescent="0.2">
      <c r="A248" s="19"/>
      <c r="B248" s="19"/>
      <c r="C248" s="19"/>
      <c r="D248" s="19"/>
      <c r="E248" s="19"/>
      <c r="F248" s="19"/>
      <c r="G248" s="19"/>
      <c r="H248" s="19"/>
      <c r="I248" s="19"/>
      <c r="J248" s="19"/>
      <c r="K248" s="19"/>
      <c r="L248" s="19"/>
      <c r="M248" s="19"/>
      <c r="N248" s="19"/>
      <c r="O248" s="19"/>
      <c r="P248" s="19"/>
      <c r="Q248"/>
      <c r="R248"/>
      <c r="S248"/>
      <c r="T248"/>
      <c r="U248"/>
      <c r="V248"/>
      <c r="W248"/>
      <c r="X248"/>
      <c r="Y248"/>
      <c r="Z248"/>
      <c r="AA248"/>
      <c r="AB248"/>
      <c r="AC248"/>
      <c r="AD248"/>
      <c r="AE248"/>
      <c r="AF248"/>
      <c r="AG248"/>
      <c r="AH248"/>
      <c r="AI248"/>
      <c r="AJ248"/>
      <c r="AK248"/>
      <c r="AL248"/>
      <c r="AM248"/>
      <c r="AN248"/>
      <c r="AO248"/>
    </row>
    <row r="249" spans="1:41" s="2" customFormat="1" ht="12.75" x14ac:dyDescent="0.2">
      <c r="A249" s="19"/>
      <c r="B249" s="19"/>
      <c r="C249" s="19"/>
      <c r="D249" s="19"/>
      <c r="E249" s="19"/>
      <c r="F249" s="19"/>
      <c r="G249" s="19"/>
      <c r="H249" s="19"/>
      <c r="I249" s="19"/>
      <c r="J249" s="19"/>
      <c r="K249" s="19"/>
      <c r="L249" s="19"/>
      <c r="M249" s="19"/>
      <c r="N249" s="19"/>
      <c r="O249" s="19"/>
      <c r="P249" s="19"/>
      <c r="Q249"/>
      <c r="R249"/>
      <c r="S249"/>
      <c r="T249"/>
      <c r="U249"/>
      <c r="V249"/>
      <c r="W249"/>
      <c r="X249"/>
      <c r="Y249"/>
      <c r="Z249"/>
      <c r="AA249"/>
      <c r="AB249"/>
      <c r="AC249"/>
      <c r="AD249"/>
      <c r="AE249"/>
      <c r="AF249"/>
      <c r="AG249"/>
      <c r="AH249"/>
      <c r="AI249"/>
      <c r="AJ249"/>
      <c r="AK249"/>
      <c r="AL249"/>
      <c r="AM249"/>
      <c r="AN249"/>
      <c r="AO249"/>
    </row>
    <row r="250" spans="1:41" s="2" customFormat="1" ht="12.75" x14ac:dyDescent="0.2">
      <c r="A250" s="19"/>
      <c r="B250" s="19"/>
      <c r="C250" s="19"/>
      <c r="D250" s="19"/>
      <c r="E250" s="19"/>
      <c r="F250" s="19"/>
      <c r="G250" s="19"/>
      <c r="H250" s="19"/>
      <c r="I250" s="19"/>
      <c r="J250" s="19"/>
      <c r="K250" s="19"/>
      <c r="L250" s="19"/>
      <c r="M250" s="19"/>
      <c r="N250" s="19"/>
      <c r="O250" s="19"/>
      <c r="P250" s="19"/>
      <c r="Q250"/>
      <c r="R250"/>
      <c r="S250"/>
      <c r="T250"/>
      <c r="U250"/>
      <c r="V250"/>
      <c r="W250"/>
      <c r="X250"/>
      <c r="Y250"/>
      <c r="Z250"/>
      <c r="AA250"/>
      <c r="AB250"/>
      <c r="AC250"/>
      <c r="AD250"/>
      <c r="AE250"/>
      <c r="AF250"/>
      <c r="AG250"/>
      <c r="AH250"/>
      <c r="AI250"/>
      <c r="AJ250"/>
      <c r="AK250"/>
      <c r="AL250"/>
      <c r="AM250"/>
      <c r="AN250"/>
      <c r="AO250"/>
    </row>
    <row r="251" spans="1:41" s="2" customFormat="1" ht="12.75" x14ac:dyDescent="0.2">
      <c r="A251" s="19"/>
      <c r="B251" s="19"/>
      <c r="C251" s="19"/>
      <c r="D251" s="19"/>
      <c r="E251" s="19"/>
      <c r="F251" s="19"/>
      <c r="G251" s="19"/>
      <c r="H251" s="19"/>
      <c r="I251" s="19"/>
      <c r="J251" s="19"/>
      <c r="K251" s="19"/>
      <c r="L251" s="19"/>
      <c r="M251" s="19"/>
      <c r="N251" s="19"/>
      <c r="O251" s="19"/>
      <c r="P251" s="19"/>
      <c r="Q251"/>
      <c r="R251"/>
      <c r="S251"/>
      <c r="T251"/>
      <c r="U251"/>
      <c r="V251"/>
      <c r="W251"/>
      <c r="X251"/>
      <c r="Y251"/>
      <c r="Z251"/>
      <c r="AA251"/>
      <c r="AB251"/>
      <c r="AC251"/>
      <c r="AD251"/>
      <c r="AE251"/>
      <c r="AF251"/>
      <c r="AG251"/>
      <c r="AH251"/>
      <c r="AI251"/>
      <c r="AJ251"/>
      <c r="AK251"/>
      <c r="AL251"/>
      <c r="AM251"/>
      <c r="AN251"/>
      <c r="AO251"/>
    </row>
    <row r="252" spans="1:41" s="2" customFormat="1" ht="12.75" x14ac:dyDescent="0.2">
      <c r="A252" s="19"/>
      <c r="B252" s="19"/>
      <c r="C252" s="19"/>
      <c r="D252" s="19"/>
      <c r="E252" s="19"/>
      <c r="F252" s="19"/>
      <c r="G252" s="19"/>
      <c r="H252" s="19"/>
      <c r="I252" s="19"/>
      <c r="J252" s="19"/>
      <c r="K252" s="19"/>
      <c r="L252" s="19"/>
      <c r="M252" s="19"/>
      <c r="N252" s="19"/>
      <c r="O252" s="19"/>
      <c r="P252" s="19"/>
      <c r="Q252"/>
      <c r="R252"/>
      <c r="S252"/>
      <c r="T252"/>
      <c r="U252"/>
      <c r="V252"/>
      <c r="W252"/>
      <c r="X252"/>
      <c r="Y252"/>
      <c r="Z252"/>
      <c r="AA252"/>
      <c r="AB252"/>
      <c r="AC252"/>
      <c r="AD252"/>
      <c r="AE252"/>
      <c r="AF252"/>
      <c r="AG252"/>
      <c r="AH252"/>
      <c r="AI252"/>
      <c r="AJ252"/>
      <c r="AK252"/>
      <c r="AL252"/>
      <c r="AM252"/>
      <c r="AN252"/>
      <c r="AO252"/>
    </row>
    <row r="253" spans="1:41" s="2" customFormat="1" ht="12.75" x14ac:dyDescent="0.2">
      <c r="A253" s="19"/>
      <c r="B253" s="19"/>
      <c r="C253" s="19"/>
      <c r="D253" s="19"/>
      <c r="E253" s="19"/>
      <c r="F253" s="19"/>
      <c r="G253" s="19"/>
      <c r="H253" s="19"/>
      <c r="I253" s="19"/>
      <c r="J253" s="19"/>
      <c r="K253" s="19"/>
      <c r="L253" s="19"/>
      <c r="M253" s="19"/>
      <c r="N253" s="19"/>
      <c r="O253" s="19"/>
      <c r="P253" s="19"/>
      <c r="Q253"/>
      <c r="R253"/>
      <c r="S253"/>
      <c r="T253"/>
      <c r="U253"/>
      <c r="V253"/>
      <c r="W253"/>
      <c r="X253"/>
      <c r="Y253"/>
      <c r="Z253"/>
      <c r="AA253"/>
      <c r="AB253"/>
      <c r="AC253"/>
      <c r="AD253"/>
      <c r="AE253"/>
      <c r="AF253"/>
      <c r="AG253"/>
      <c r="AH253"/>
      <c r="AI253"/>
      <c r="AJ253"/>
      <c r="AK253"/>
      <c r="AL253"/>
      <c r="AM253"/>
      <c r="AN253"/>
      <c r="AO253"/>
    </row>
    <row r="254" spans="1:41" s="2" customFormat="1" ht="12.75" x14ac:dyDescent="0.2">
      <c r="A254" s="19"/>
      <c r="B254" s="19"/>
      <c r="C254" s="19"/>
      <c r="D254" s="19"/>
      <c r="E254" s="19"/>
      <c r="F254" s="19"/>
      <c r="G254" s="19"/>
      <c r="H254" s="19"/>
      <c r="I254" s="19"/>
      <c r="J254" s="19"/>
      <c r="K254" s="19"/>
      <c r="L254" s="19"/>
      <c r="M254" s="19"/>
      <c r="N254" s="19"/>
      <c r="O254" s="19"/>
      <c r="P254" s="19"/>
      <c r="Q254"/>
      <c r="R254"/>
      <c r="S254"/>
      <c r="T254"/>
      <c r="U254"/>
      <c r="V254"/>
      <c r="W254"/>
      <c r="X254"/>
      <c r="Y254"/>
      <c r="Z254"/>
      <c r="AA254"/>
      <c r="AB254"/>
      <c r="AC254"/>
      <c r="AD254"/>
      <c r="AE254"/>
      <c r="AF254"/>
      <c r="AG254"/>
      <c r="AH254"/>
      <c r="AI254"/>
      <c r="AJ254"/>
      <c r="AK254"/>
      <c r="AL254"/>
      <c r="AM254"/>
      <c r="AN254"/>
      <c r="AO254"/>
    </row>
    <row r="255" spans="1:41" s="2" customFormat="1" ht="12.75" x14ac:dyDescent="0.2">
      <c r="A255" s="19"/>
      <c r="B255" s="19"/>
      <c r="C255" s="19"/>
      <c r="D255" s="19"/>
      <c r="E255" s="19"/>
      <c r="F255" s="19"/>
      <c r="G255" s="19"/>
      <c r="H255" s="19"/>
      <c r="I255" s="19"/>
      <c r="J255" s="19"/>
      <c r="K255" s="19"/>
      <c r="L255" s="19"/>
      <c r="M255" s="19"/>
      <c r="N255" s="19"/>
      <c r="O255" s="19"/>
      <c r="P255" s="19"/>
      <c r="Q255"/>
      <c r="R255"/>
      <c r="S255"/>
      <c r="T255"/>
      <c r="U255"/>
      <c r="V255"/>
      <c r="W255"/>
      <c r="X255"/>
      <c r="Y255"/>
      <c r="Z255"/>
      <c r="AA255"/>
      <c r="AB255"/>
      <c r="AC255"/>
      <c r="AD255"/>
      <c r="AE255"/>
      <c r="AF255"/>
      <c r="AG255"/>
      <c r="AH255"/>
      <c r="AI255"/>
      <c r="AJ255"/>
      <c r="AK255"/>
      <c r="AL255"/>
      <c r="AM255"/>
      <c r="AN255"/>
      <c r="AO255"/>
    </row>
    <row r="256" spans="1:41" s="2" customFormat="1" ht="12.75" x14ac:dyDescent="0.2">
      <c r="A256" s="19"/>
      <c r="B256" s="19"/>
      <c r="C256" s="19"/>
      <c r="D256" s="19"/>
      <c r="E256" s="19"/>
      <c r="F256" s="19"/>
      <c r="G256" s="19"/>
      <c r="H256" s="19"/>
      <c r="I256" s="19"/>
      <c r="J256" s="19"/>
      <c r="K256" s="19"/>
      <c r="L256" s="19"/>
      <c r="M256" s="19"/>
      <c r="N256" s="19"/>
      <c r="O256" s="19"/>
      <c r="P256" s="19"/>
      <c r="Q256"/>
      <c r="R256"/>
      <c r="S256"/>
      <c r="T256"/>
      <c r="U256"/>
      <c r="V256"/>
      <c r="W256"/>
      <c r="X256"/>
      <c r="Y256"/>
      <c r="Z256"/>
      <c r="AA256"/>
      <c r="AB256"/>
      <c r="AC256"/>
      <c r="AD256"/>
      <c r="AE256"/>
      <c r="AF256"/>
      <c r="AG256"/>
      <c r="AH256"/>
      <c r="AI256"/>
      <c r="AJ256"/>
      <c r="AK256"/>
      <c r="AL256"/>
      <c r="AM256"/>
      <c r="AN256"/>
      <c r="AO256"/>
    </row>
    <row r="257" spans="1:41" s="2" customFormat="1" ht="12.75" x14ac:dyDescent="0.2">
      <c r="A257" s="19"/>
      <c r="B257" s="19"/>
      <c r="C257" s="19"/>
      <c r="D257" s="19"/>
      <c r="E257" s="19"/>
      <c r="F257" s="19"/>
      <c r="G257" s="19"/>
      <c r="H257" s="19"/>
      <c r="I257" s="19"/>
      <c r="J257" s="19"/>
      <c r="K257" s="19"/>
      <c r="L257" s="19"/>
      <c r="M257" s="19"/>
      <c r="N257" s="19"/>
      <c r="O257" s="19"/>
      <c r="P257" s="19"/>
      <c r="Q257"/>
      <c r="R257"/>
      <c r="S257"/>
      <c r="T257"/>
      <c r="U257"/>
      <c r="V257"/>
      <c r="W257"/>
      <c r="X257"/>
      <c r="Y257"/>
      <c r="Z257"/>
      <c r="AA257"/>
      <c r="AB257"/>
      <c r="AC257"/>
      <c r="AD257"/>
      <c r="AE257"/>
      <c r="AF257"/>
      <c r="AG257"/>
      <c r="AH257"/>
      <c r="AI257"/>
      <c r="AJ257"/>
      <c r="AK257"/>
      <c r="AL257"/>
      <c r="AM257"/>
      <c r="AN257"/>
      <c r="AO257"/>
    </row>
    <row r="258" spans="1:41" s="2" customFormat="1" ht="12.75" x14ac:dyDescent="0.2">
      <c r="A258" s="19"/>
      <c r="B258" s="19"/>
      <c r="C258" s="19"/>
      <c r="D258" s="19"/>
      <c r="E258" s="19"/>
      <c r="F258" s="19"/>
      <c r="G258" s="19"/>
      <c r="H258" s="19"/>
      <c r="I258" s="19"/>
      <c r="J258" s="19"/>
      <c r="K258" s="19"/>
      <c r="L258" s="19"/>
      <c r="M258" s="19"/>
      <c r="N258" s="19"/>
      <c r="O258" s="19"/>
      <c r="P258" s="19"/>
      <c r="Q258"/>
      <c r="R258"/>
      <c r="S258"/>
      <c r="T258"/>
      <c r="U258"/>
      <c r="V258"/>
      <c r="W258"/>
      <c r="X258"/>
      <c r="Y258"/>
      <c r="Z258"/>
      <c r="AA258"/>
      <c r="AB258"/>
      <c r="AC258"/>
      <c r="AD258"/>
      <c r="AE258"/>
      <c r="AF258"/>
      <c r="AG258"/>
      <c r="AH258"/>
      <c r="AI258"/>
      <c r="AJ258"/>
      <c r="AK258"/>
      <c r="AL258"/>
      <c r="AM258"/>
      <c r="AN258"/>
      <c r="AO258"/>
    </row>
    <row r="259" spans="1:41" s="2" customFormat="1" ht="12.75" x14ac:dyDescent="0.2">
      <c r="A259" s="19"/>
      <c r="B259" s="19"/>
      <c r="C259" s="19"/>
      <c r="D259" s="19"/>
      <c r="E259" s="19"/>
      <c r="F259" s="19"/>
      <c r="G259" s="19"/>
      <c r="H259" s="19"/>
      <c r="I259" s="19"/>
      <c r="J259" s="19"/>
      <c r="K259" s="19"/>
      <c r="L259" s="19"/>
      <c r="M259" s="19"/>
      <c r="N259" s="19"/>
      <c r="O259" s="19"/>
      <c r="P259" s="19"/>
      <c r="Q259"/>
      <c r="R259"/>
      <c r="S259"/>
      <c r="T259"/>
      <c r="U259"/>
      <c r="V259"/>
      <c r="W259"/>
      <c r="X259"/>
      <c r="Y259"/>
      <c r="Z259"/>
      <c r="AA259"/>
      <c r="AB259"/>
      <c r="AC259"/>
      <c r="AD259"/>
      <c r="AE259"/>
      <c r="AF259"/>
      <c r="AG259"/>
      <c r="AH259"/>
      <c r="AI259"/>
      <c r="AJ259"/>
      <c r="AK259"/>
      <c r="AL259"/>
      <c r="AM259"/>
      <c r="AN259"/>
      <c r="AO259"/>
    </row>
    <row r="260" spans="1:41" s="2" customFormat="1" ht="12.75" x14ac:dyDescent="0.2">
      <c r="A260" s="19"/>
      <c r="B260" s="19"/>
      <c r="C260" s="19"/>
      <c r="D260" s="19"/>
      <c r="E260" s="19"/>
      <c r="F260" s="19"/>
      <c r="G260" s="19"/>
      <c r="H260" s="19"/>
      <c r="I260" s="19"/>
      <c r="J260" s="19"/>
      <c r="K260" s="19"/>
      <c r="L260" s="19"/>
      <c r="M260" s="19"/>
      <c r="N260" s="19"/>
      <c r="O260" s="19"/>
      <c r="P260" s="19"/>
      <c r="Q260"/>
      <c r="R260"/>
      <c r="S260"/>
      <c r="T260"/>
      <c r="U260"/>
      <c r="V260"/>
      <c r="W260"/>
      <c r="X260"/>
      <c r="Y260"/>
      <c r="Z260"/>
      <c r="AA260"/>
      <c r="AB260"/>
      <c r="AC260"/>
      <c r="AD260"/>
      <c r="AE260"/>
      <c r="AF260"/>
      <c r="AG260"/>
      <c r="AH260"/>
      <c r="AI260"/>
      <c r="AJ260"/>
      <c r="AK260"/>
      <c r="AL260"/>
      <c r="AM260"/>
      <c r="AN260"/>
      <c r="AO260"/>
    </row>
    <row r="261" spans="1:41" s="2" customFormat="1" ht="12.75" x14ac:dyDescent="0.2">
      <c r="A261" s="19"/>
      <c r="B261" s="19"/>
      <c r="C261" s="19"/>
      <c r="D261" s="19"/>
      <c r="E261" s="19"/>
      <c r="F261" s="19"/>
      <c r="G261" s="19"/>
      <c r="H261" s="19"/>
      <c r="I261" s="19"/>
      <c r="J261" s="19"/>
      <c r="K261" s="19"/>
      <c r="L261" s="19"/>
      <c r="M261" s="19"/>
      <c r="N261" s="19"/>
      <c r="O261" s="19"/>
      <c r="P261" s="19"/>
      <c r="Q261"/>
      <c r="R261"/>
      <c r="S261"/>
      <c r="T261"/>
      <c r="U261"/>
      <c r="V261"/>
      <c r="W261"/>
      <c r="X261"/>
      <c r="Y261"/>
      <c r="Z261"/>
      <c r="AA261"/>
      <c r="AB261"/>
      <c r="AC261"/>
      <c r="AD261"/>
      <c r="AE261"/>
      <c r="AF261"/>
      <c r="AG261"/>
      <c r="AH261"/>
      <c r="AI261"/>
      <c r="AJ261"/>
      <c r="AK261"/>
      <c r="AL261"/>
      <c r="AM261"/>
      <c r="AN261"/>
      <c r="AO261"/>
    </row>
    <row r="262" spans="1:41" s="2" customFormat="1" ht="12.75" x14ac:dyDescent="0.2">
      <c r="A262" s="19"/>
      <c r="B262" s="19"/>
      <c r="C262" s="19"/>
      <c r="D262" s="19"/>
      <c r="E262" s="19"/>
      <c r="F262" s="19"/>
      <c r="G262" s="19"/>
      <c r="H262" s="19"/>
      <c r="I262" s="19"/>
      <c r="J262" s="19"/>
      <c r="K262" s="19"/>
      <c r="L262" s="19"/>
      <c r="M262" s="19"/>
      <c r="N262" s="19"/>
      <c r="O262" s="19"/>
      <c r="P262" s="19"/>
      <c r="Q262"/>
      <c r="R262"/>
      <c r="S262"/>
      <c r="T262"/>
      <c r="U262"/>
      <c r="V262"/>
      <c r="W262"/>
      <c r="X262"/>
      <c r="Y262"/>
      <c r="Z262"/>
      <c r="AA262"/>
      <c r="AB262"/>
      <c r="AC262"/>
      <c r="AD262"/>
      <c r="AE262"/>
      <c r="AF262"/>
      <c r="AG262"/>
      <c r="AH262"/>
      <c r="AI262"/>
      <c r="AJ262"/>
      <c r="AK262"/>
      <c r="AL262"/>
      <c r="AM262"/>
      <c r="AN262"/>
      <c r="AO262"/>
    </row>
    <row r="263" spans="1:41" s="2" customFormat="1" ht="12.75" x14ac:dyDescent="0.2">
      <c r="A263" s="19"/>
      <c r="B263" s="19"/>
      <c r="C263" s="19"/>
      <c r="D263" s="19"/>
      <c r="E263" s="19"/>
      <c r="F263" s="19"/>
      <c r="G263" s="19"/>
      <c r="H263" s="19"/>
      <c r="I263" s="19"/>
      <c r="J263" s="19"/>
      <c r="K263" s="19"/>
      <c r="L263" s="19"/>
      <c r="M263" s="19"/>
      <c r="N263" s="19"/>
      <c r="O263" s="19"/>
      <c r="P263" s="19"/>
      <c r="Q263"/>
      <c r="R263"/>
      <c r="S263"/>
      <c r="T263"/>
      <c r="U263"/>
      <c r="V263"/>
      <c r="W263"/>
      <c r="X263"/>
      <c r="Y263"/>
      <c r="Z263"/>
      <c r="AA263"/>
      <c r="AB263"/>
      <c r="AC263"/>
      <c r="AD263"/>
      <c r="AE263"/>
      <c r="AF263"/>
      <c r="AG263"/>
      <c r="AH263"/>
      <c r="AI263"/>
      <c r="AJ263"/>
      <c r="AK263"/>
      <c r="AL263"/>
      <c r="AM263"/>
      <c r="AN263"/>
      <c r="AO263"/>
    </row>
    <row r="264" spans="1:41" s="2" customFormat="1" ht="12.75" x14ac:dyDescent="0.2">
      <c r="A264" s="19"/>
      <c r="B264" s="19"/>
      <c r="C264" s="19"/>
      <c r="D264" s="19"/>
      <c r="E264" s="19"/>
      <c r="F264" s="19"/>
      <c r="G264" s="19"/>
      <c r="H264" s="19"/>
      <c r="I264" s="19"/>
      <c r="J264" s="19"/>
      <c r="K264" s="19"/>
      <c r="L264" s="19"/>
      <c r="M264" s="19"/>
      <c r="N264" s="19"/>
      <c r="O264" s="19"/>
      <c r="P264" s="19"/>
      <c r="Q264"/>
      <c r="R264"/>
      <c r="S264"/>
      <c r="T264"/>
      <c r="U264"/>
      <c r="V264"/>
      <c r="W264"/>
      <c r="X264"/>
      <c r="Y264"/>
      <c r="Z264"/>
      <c r="AA264"/>
      <c r="AB264"/>
      <c r="AC264"/>
      <c r="AD264"/>
      <c r="AE264"/>
      <c r="AF264"/>
      <c r="AG264"/>
      <c r="AH264"/>
      <c r="AI264"/>
      <c r="AJ264"/>
      <c r="AK264"/>
      <c r="AL264"/>
      <c r="AM264"/>
      <c r="AN264"/>
      <c r="AO264"/>
    </row>
    <row r="265" spans="1:41" s="2" customFormat="1" ht="12.75" x14ac:dyDescent="0.2">
      <c r="A265" s="19"/>
      <c r="B265" s="19"/>
      <c r="C265" s="19"/>
      <c r="D265" s="19"/>
      <c r="E265" s="19"/>
      <c r="F265" s="19"/>
      <c r="G265" s="19"/>
      <c r="H265" s="19"/>
      <c r="I265" s="19"/>
      <c r="J265" s="19"/>
      <c r="K265" s="19"/>
      <c r="L265" s="19"/>
      <c r="M265" s="19"/>
      <c r="N265" s="19"/>
      <c r="O265" s="19"/>
      <c r="P265" s="19"/>
      <c r="Q265"/>
      <c r="R265"/>
      <c r="S265"/>
      <c r="T265"/>
      <c r="U265"/>
      <c r="V265"/>
      <c r="W265"/>
      <c r="X265"/>
      <c r="Y265"/>
      <c r="Z265"/>
      <c r="AA265"/>
      <c r="AB265"/>
      <c r="AC265"/>
      <c r="AD265"/>
      <c r="AE265"/>
      <c r="AF265"/>
      <c r="AG265"/>
      <c r="AH265"/>
      <c r="AI265"/>
      <c r="AJ265"/>
      <c r="AK265"/>
      <c r="AL265"/>
      <c r="AM265"/>
      <c r="AN265"/>
      <c r="AO265"/>
    </row>
    <row r="266" spans="1:41" s="2" customFormat="1" ht="12.75" x14ac:dyDescent="0.2">
      <c r="A266" s="19"/>
      <c r="B266" s="19"/>
      <c r="C266" s="19"/>
      <c r="D266" s="19"/>
      <c r="E266" s="19"/>
      <c r="F266" s="19"/>
      <c r="G266" s="19"/>
      <c r="H266" s="19"/>
      <c r="I266" s="19"/>
      <c r="J266" s="19"/>
      <c r="K266" s="19"/>
      <c r="L266" s="19"/>
      <c r="M266" s="19"/>
      <c r="N266" s="19"/>
      <c r="O266" s="19"/>
      <c r="P266" s="19"/>
      <c r="Q266"/>
      <c r="R266"/>
      <c r="S266"/>
      <c r="T266"/>
      <c r="U266"/>
      <c r="V266"/>
      <c r="W266"/>
      <c r="X266"/>
      <c r="Y266"/>
      <c r="Z266"/>
      <c r="AA266"/>
      <c r="AB266"/>
      <c r="AC266"/>
      <c r="AD266"/>
      <c r="AE266"/>
      <c r="AF266"/>
      <c r="AG266"/>
      <c r="AH266"/>
      <c r="AI266"/>
      <c r="AJ266"/>
      <c r="AK266"/>
      <c r="AL266"/>
      <c r="AM266"/>
      <c r="AN266"/>
      <c r="AO266"/>
    </row>
    <row r="267" spans="1:41" s="2" customFormat="1" ht="12.75" x14ac:dyDescent="0.2">
      <c r="A267" s="19"/>
      <c r="B267" s="19"/>
      <c r="C267" s="19"/>
      <c r="D267" s="19"/>
      <c r="E267" s="19"/>
      <c r="F267" s="19"/>
      <c r="G267" s="19"/>
      <c r="H267" s="19"/>
      <c r="I267" s="19"/>
      <c r="J267" s="19"/>
      <c r="K267" s="19"/>
      <c r="L267" s="19"/>
      <c r="M267" s="19"/>
      <c r="N267" s="19"/>
      <c r="O267" s="19"/>
      <c r="P267" s="19"/>
      <c r="Q267"/>
      <c r="R267"/>
      <c r="S267"/>
      <c r="T267"/>
      <c r="U267"/>
      <c r="V267"/>
      <c r="W267"/>
      <c r="X267"/>
      <c r="Y267"/>
      <c r="Z267"/>
      <c r="AA267"/>
      <c r="AB267"/>
      <c r="AC267"/>
      <c r="AD267"/>
      <c r="AE267"/>
      <c r="AF267"/>
      <c r="AG267"/>
      <c r="AH267"/>
      <c r="AI267"/>
      <c r="AJ267"/>
      <c r="AK267"/>
      <c r="AL267"/>
      <c r="AM267"/>
      <c r="AN267"/>
      <c r="AO267"/>
    </row>
    <row r="268" spans="1:41" s="2" customFormat="1" ht="12.75" x14ac:dyDescent="0.2">
      <c r="A268" s="19"/>
      <c r="B268" s="19"/>
      <c r="C268" s="19"/>
      <c r="D268" s="19"/>
      <c r="E268" s="19"/>
      <c r="F268" s="19"/>
      <c r="G268" s="19"/>
      <c r="H268" s="19"/>
      <c r="I268" s="19"/>
      <c r="J268" s="19"/>
      <c r="K268" s="19"/>
      <c r="L268" s="19"/>
      <c r="M268" s="19"/>
      <c r="N268" s="19"/>
      <c r="O268" s="19"/>
      <c r="P268" s="19"/>
      <c r="Q268"/>
      <c r="R268"/>
      <c r="S268"/>
      <c r="T268"/>
      <c r="U268"/>
      <c r="V268"/>
      <c r="W268"/>
      <c r="X268"/>
      <c r="Y268"/>
      <c r="Z268"/>
      <c r="AA268"/>
      <c r="AB268"/>
      <c r="AC268"/>
      <c r="AD268"/>
      <c r="AE268"/>
      <c r="AF268"/>
      <c r="AG268"/>
      <c r="AH268"/>
      <c r="AI268"/>
      <c r="AJ268"/>
      <c r="AK268"/>
      <c r="AL268"/>
      <c r="AM268"/>
      <c r="AN268"/>
      <c r="AO268"/>
    </row>
    <row r="269" spans="1:41" s="2" customFormat="1" ht="12.75" x14ac:dyDescent="0.2">
      <c r="A269" s="19"/>
      <c r="B269" s="19"/>
      <c r="C269" s="19"/>
      <c r="D269" s="19"/>
      <c r="E269" s="19"/>
      <c r="F269" s="19"/>
      <c r="G269" s="19"/>
      <c r="H269" s="19"/>
      <c r="I269" s="19"/>
      <c r="J269" s="19"/>
      <c r="K269" s="19"/>
      <c r="L269" s="19"/>
      <c r="M269" s="19"/>
      <c r="N269" s="19"/>
      <c r="O269" s="19"/>
      <c r="P269" s="19"/>
      <c r="Q269"/>
      <c r="R269"/>
      <c r="S269"/>
      <c r="T269"/>
      <c r="U269"/>
      <c r="V269"/>
      <c r="W269"/>
      <c r="X269"/>
      <c r="Y269"/>
      <c r="Z269"/>
      <c r="AA269"/>
      <c r="AB269"/>
      <c r="AC269"/>
      <c r="AD269"/>
      <c r="AE269"/>
      <c r="AF269"/>
      <c r="AG269"/>
      <c r="AH269"/>
      <c r="AI269"/>
      <c r="AJ269"/>
      <c r="AK269"/>
      <c r="AL269"/>
      <c r="AM269"/>
      <c r="AN269"/>
      <c r="AO269"/>
    </row>
    <row r="270" spans="1:41" s="2" customFormat="1" ht="12.75" x14ac:dyDescent="0.2">
      <c r="A270" s="19"/>
      <c r="B270" s="19"/>
      <c r="C270" s="19"/>
      <c r="D270" s="19"/>
      <c r="E270" s="19"/>
      <c r="F270" s="19"/>
      <c r="G270" s="19"/>
      <c r="H270" s="19"/>
      <c r="I270" s="19"/>
      <c r="J270" s="19"/>
      <c r="K270" s="19"/>
      <c r="L270" s="19"/>
      <c r="M270" s="19"/>
      <c r="N270" s="19"/>
      <c r="O270" s="19"/>
      <c r="P270" s="19"/>
      <c r="Q270"/>
      <c r="R270"/>
      <c r="S270"/>
      <c r="T270"/>
      <c r="U270"/>
      <c r="V270"/>
      <c r="W270"/>
      <c r="X270"/>
      <c r="Y270"/>
      <c r="Z270"/>
      <c r="AA270"/>
      <c r="AB270"/>
      <c r="AC270"/>
      <c r="AD270"/>
      <c r="AE270"/>
      <c r="AF270"/>
      <c r="AG270"/>
      <c r="AH270"/>
      <c r="AI270"/>
      <c r="AJ270"/>
      <c r="AK270"/>
      <c r="AL270"/>
      <c r="AM270"/>
      <c r="AN270"/>
      <c r="AO270"/>
    </row>
    <row r="271" spans="1:41" s="2" customFormat="1" ht="12.75" x14ac:dyDescent="0.2">
      <c r="A271" s="19"/>
      <c r="B271" s="19"/>
      <c r="C271" s="19"/>
      <c r="D271" s="19"/>
      <c r="E271" s="19"/>
      <c r="F271" s="19"/>
      <c r="G271" s="19"/>
      <c r="H271" s="19"/>
      <c r="I271" s="19"/>
      <c r="J271" s="19"/>
      <c r="K271" s="19"/>
      <c r="L271" s="19"/>
      <c r="M271" s="19"/>
      <c r="N271" s="19"/>
      <c r="O271" s="19"/>
      <c r="P271" s="19"/>
      <c r="Q271"/>
      <c r="R271"/>
      <c r="S271"/>
      <c r="T271"/>
      <c r="U271"/>
      <c r="V271"/>
      <c r="W271"/>
      <c r="X271"/>
      <c r="Y271"/>
      <c r="Z271"/>
      <c r="AA271"/>
      <c r="AB271"/>
      <c r="AC271"/>
      <c r="AD271"/>
      <c r="AE271"/>
      <c r="AF271"/>
      <c r="AG271"/>
      <c r="AH271"/>
      <c r="AI271"/>
      <c r="AJ271"/>
      <c r="AK271"/>
      <c r="AL271"/>
      <c r="AM271"/>
      <c r="AN271"/>
      <c r="AO271"/>
    </row>
    <row r="272" spans="1:41" s="2" customFormat="1" ht="12.75" x14ac:dyDescent="0.2">
      <c r="A272" s="19"/>
      <c r="B272" s="19"/>
      <c r="C272" s="19"/>
      <c r="D272" s="19"/>
      <c r="E272" s="19"/>
      <c r="F272" s="19"/>
      <c r="G272" s="19"/>
      <c r="H272" s="19"/>
      <c r="I272" s="19"/>
      <c r="J272" s="19"/>
      <c r="K272" s="19"/>
      <c r="L272" s="19"/>
      <c r="M272" s="19"/>
      <c r="N272" s="19"/>
      <c r="O272" s="19"/>
      <c r="P272" s="19"/>
      <c r="Q272"/>
      <c r="R272"/>
      <c r="S272"/>
      <c r="T272"/>
      <c r="U272"/>
      <c r="V272"/>
      <c r="W272"/>
      <c r="X272"/>
      <c r="Y272"/>
      <c r="Z272"/>
      <c r="AA272"/>
      <c r="AB272"/>
      <c r="AC272"/>
      <c r="AD272"/>
      <c r="AE272"/>
      <c r="AF272"/>
      <c r="AG272"/>
      <c r="AH272"/>
      <c r="AI272"/>
      <c r="AJ272"/>
      <c r="AK272"/>
      <c r="AL272"/>
      <c r="AM272"/>
      <c r="AN272"/>
      <c r="AO272"/>
    </row>
    <row r="273" spans="1:41" s="2" customFormat="1" ht="12.75" x14ac:dyDescent="0.2">
      <c r="A273" s="19"/>
      <c r="B273" s="19"/>
      <c r="C273" s="19"/>
      <c r="D273" s="19"/>
      <c r="E273" s="19"/>
      <c r="F273" s="19"/>
      <c r="G273" s="19"/>
      <c r="H273" s="19"/>
      <c r="I273" s="19"/>
      <c r="J273" s="19"/>
      <c r="K273" s="19"/>
      <c r="L273" s="19"/>
      <c r="M273" s="19"/>
      <c r="N273" s="19"/>
      <c r="O273" s="19"/>
      <c r="P273" s="19"/>
      <c r="Q273"/>
      <c r="R273"/>
      <c r="S273"/>
      <c r="T273"/>
      <c r="U273"/>
      <c r="V273"/>
      <c r="W273"/>
      <c r="X273"/>
      <c r="Y273"/>
      <c r="Z273"/>
      <c r="AA273"/>
      <c r="AB273"/>
      <c r="AC273"/>
      <c r="AD273"/>
      <c r="AE273"/>
      <c r="AF273"/>
      <c r="AG273"/>
      <c r="AH273"/>
      <c r="AI273"/>
      <c r="AJ273"/>
      <c r="AK273"/>
      <c r="AL273"/>
      <c r="AM273"/>
      <c r="AN273"/>
      <c r="AO273"/>
    </row>
    <row r="274" spans="1:41" s="2" customFormat="1" ht="12.75" x14ac:dyDescent="0.2">
      <c r="A274" s="19"/>
      <c r="B274" s="19"/>
      <c r="C274" s="19"/>
      <c r="D274" s="19"/>
      <c r="E274" s="19"/>
      <c r="F274" s="19"/>
      <c r="G274" s="19"/>
      <c r="H274" s="19"/>
      <c r="I274" s="19"/>
      <c r="J274" s="19"/>
      <c r="K274" s="19"/>
      <c r="L274" s="19"/>
      <c r="M274" s="19"/>
      <c r="N274" s="19"/>
      <c r="O274" s="19"/>
      <c r="P274" s="19"/>
      <c r="Q274"/>
      <c r="R274"/>
      <c r="S274"/>
      <c r="T274"/>
      <c r="U274"/>
      <c r="V274"/>
      <c r="W274"/>
      <c r="X274"/>
      <c r="Y274"/>
      <c r="Z274"/>
      <c r="AA274"/>
      <c r="AB274"/>
      <c r="AC274"/>
      <c r="AD274"/>
      <c r="AE274"/>
      <c r="AF274"/>
      <c r="AG274"/>
      <c r="AH274"/>
      <c r="AI274"/>
      <c r="AJ274"/>
      <c r="AK274"/>
      <c r="AL274"/>
      <c r="AM274"/>
      <c r="AN274"/>
      <c r="AO274"/>
    </row>
    <row r="275" spans="1:41" s="2" customFormat="1" ht="12.75" x14ac:dyDescent="0.2">
      <c r="A275" s="19"/>
      <c r="B275" s="19"/>
      <c r="C275" s="19"/>
      <c r="D275" s="19"/>
      <c r="E275" s="19"/>
      <c r="F275" s="19"/>
      <c r="G275" s="19"/>
      <c r="H275" s="19"/>
      <c r="I275" s="19"/>
      <c r="J275" s="19"/>
      <c r="K275" s="19"/>
      <c r="L275" s="19"/>
      <c r="M275" s="19"/>
      <c r="N275" s="19"/>
      <c r="O275" s="19"/>
      <c r="P275" s="19"/>
      <c r="Q275"/>
      <c r="R275"/>
      <c r="S275"/>
      <c r="T275"/>
      <c r="U275"/>
      <c r="V275"/>
      <c r="W275"/>
      <c r="X275"/>
      <c r="Y275"/>
      <c r="Z275"/>
      <c r="AA275"/>
      <c r="AB275"/>
      <c r="AC275"/>
      <c r="AD275"/>
      <c r="AE275"/>
      <c r="AF275"/>
      <c r="AG275"/>
      <c r="AH275"/>
      <c r="AI275"/>
      <c r="AJ275"/>
      <c r="AK275"/>
      <c r="AL275"/>
      <c r="AM275"/>
      <c r="AN275"/>
      <c r="AO275"/>
    </row>
    <row r="276" spans="1:41" s="2" customFormat="1" ht="12.75" x14ac:dyDescent="0.2">
      <c r="A276" s="19"/>
      <c r="B276" s="19"/>
      <c r="C276" s="19"/>
      <c r="D276" s="19"/>
      <c r="E276" s="19"/>
      <c r="F276" s="19"/>
      <c r="G276" s="19"/>
      <c r="H276" s="19"/>
      <c r="I276" s="19"/>
      <c r="J276" s="19"/>
      <c r="K276" s="19"/>
      <c r="L276" s="19"/>
      <c r="M276" s="19"/>
      <c r="N276" s="19"/>
      <c r="O276" s="19"/>
      <c r="P276" s="19"/>
      <c r="Q276"/>
      <c r="R276"/>
      <c r="S276"/>
      <c r="T276"/>
      <c r="U276"/>
      <c r="V276"/>
      <c r="W276"/>
      <c r="X276"/>
      <c r="Y276"/>
      <c r="Z276"/>
      <c r="AA276"/>
      <c r="AB276"/>
      <c r="AC276"/>
      <c r="AD276"/>
      <c r="AE276"/>
      <c r="AF276"/>
      <c r="AG276"/>
      <c r="AH276"/>
      <c r="AI276"/>
      <c r="AJ276"/>
      <c r="AK276"/>
      <c r="AL276"/>
      <c r="AM276"/>
      <c r="AN276"/>
      <c r="AO276"/>
    </row>
    <row r="277" spans="1:41" s="2" customFormat="1" ht="12.75" x14ac:dyDescent="0.2">
      <c r="A277" s="19"/>
      <c r="B277" s="19"/>
      <c r="C277" s="19"/>
      <c r="D277" s="19"/>
      <c r="E277" s="19"/>
      <c r="F277" s="19"/>
      <c r="G277" s="19"/>
      <c r="H277" s="19"/>
      <c r="I277" s="19"/>
      <c r="J277" s="19"/>
      <c r="K277" s="19"/>
      <c r="L277" s="19"/>
      <c r="M277" s="19"/>
      <c r="N277" s="19"/>
      <c r="O277" s="19"/>
      <c r="P277" s="19"/>
      <c r="Q277"/>
      <c r="R277"/>
      <c r="S277"/>
      <c r="T277"/>
      <c r="U277"/>
      <c r="V277"/>
      <c r="W277"/>
      <c r="X277"/>
      <c r="Y277"/>
      <c r="Z277"/>
      <c r="AA277"/>
      <c r="AB277"/>
      <c r="AC277"/>
      <c r="AD277"/>
      <c r="AE277"/>
      <c r="AF277"/>
      <c r="AG277"/>
      <c r="AH277"/>
      <c r="AI277"/>
      <c r="AJ277"/>
      <c r="AK277"/>
      <c r="AL277"/>
      <c r="AM277"/>
      <c r="AN277"/>
      <c r="AO277"/>
    </row>
    <row r="278" spans="1:41" s="2" customFormat="1" ht="12.75" x14ac:dyDescent="0.2">
      <c r="A278" s="19"/>
      <c r="B278" s="19"/>
      <c r="C278" s="19"/>
      <c r="D278" s="19"/>
      <c r="E278" s="19"/>
      <c r="F278" s="19"/>
      <c r="G278" s="19"/>
      <c r="H278" s="19"/>
      <c r="I278" s="19"/>
      <c r="J278" s="19"/>
      <c r="K278" s="19"/>
      <c r="L278" s="19"/>
      <c r="M278" s="19"/>
      <c r="N278" s="19"/>
      <c r="O278" s="19"/>
      <c r="P278" s="19"/>
      <c r="Q278"/>
      <c r="R278"/>
      <c r="S278"/>
      <c r="T278"/>
      <c r="U278"/>
      <c r="V278"/>
      <c r="W278"/>
      <c r="X278"/>
      <c r="Y278"/>
      <c r="Z278"/>
      <c r="AA278"/>
      <c r="AB278"/>
      <c r="AC278"/>
      <c r="AD278"/>
      <c r="AE278"/>
      <c r="AF278"/>
      <c r="AG278"/>
      <c r="AH278"/>
      <c r="AI278"/>
      <c r="AJ278"/>
      <c r="AK278"/>
      <c r="AL278"/>
      <c r="AM278"/>
      <c r="AN278"/>
      <c r="AO278"/>
    </row>
    <row r="279" spans="1:41" s="2" customFormat="1" ht="12.75" x14ac:dyDescent="0.2">
      <c r="A279" s="19"/>
      <c r="B279" s="19"/>
      <c r="C279" s="19"/>
      <c r="D279" s="19"/>
      <c r="E279" s="19"/>
      <c r="F279" s="19"/>
      <c r="G279" s="19"/>
      <c r="H279" s="19"/>
      <c r="I279" s="19"/>
      <c r="J279" s="19"/>
      <c r="K279" s="19"/>
      <c r="L279" s="19"/>
      <c r="M279" s="19"/>
      <c r="N279" s="19"/>
      <c r="O279" s="19"/>
      <c r="P279" s="19"/>
      <c r="Q279"/>
      <c r="R279"/>
      <c r="S279"/>
      <c r="T279"/>
      <c r="U279"/>
      <c r="V279"/>
      <c r="W279"/>
      <c r="X279"/>
      <c r="Y279"/>
      <c r="Z279"/>
      <c r="AA279"/>
      <c r="AB279"/>
      <c r="AC279"/>
      <c r="AD279"/>
      <c r="AE279"/>
      <c r="AF279"/>
      <c r="AG279"/>
      <c r="AH279"/>
      <c r="AI279"/>
      <c r="AJ279"/>
      <c r="AK279"/>
      <c r="AL279"/>
      <c r="AM279"/>
      <c r="AN279"/>
      <c r="AO279"/>
    </row>
    <row r="280" spans="1:41" s="2" customFormat="1" ht="12.75" x14ac:dyDescent="0.2">
      <c r="A280" s="19"/>
      <c r="B280" s="19"/>
      <c r="C280" s="19"/>
      <c r="D280" s="19"/>
      <c r="E280" s="19"/>
      <c r="F280" s="19"/>
      <c r="G280" s="19"/>
      <c r="H280" s="19"/>
      <c r="I280" s="19"/>
      <c r="J280" s="19"/>
      <c r="K280" s="19"/>
      <c r="L280" s="19"/>
      <c r="M280" s="19"/>
      <c r="N280" s="19"/>
      <c r="O280" s="19"/>
      <c r="P280" s="19"/>
      <c r="Q280"/>
      <c r="R280"/>
      <c r="S280"/>
      <c r="T280"/>
      <c r="U280"/>
      <c r="V280"/>
      <c r="W280"/>
      <c r="X280"/>
      <c r="Y280"/>
      <c r="Z280"/>
      <c r="AA280"/>
      <c r="AB280"/>
      <c r="AC280"/>
      <c r="AD280"/>
      <c r="AE280"/>
      <c r="AF280"/>
      <c r="AG280"/>
      <c r="AH280"/>
      <c r="AI280"/>
      <c r="AJ280"/>
      <c r="AK280"/>
      <c r="AL280"/>
      <c r="AM280"/>
      <c r="AN280"/>
      <c r="AO280"/>
    </row>
    <row r="281" spans="1:41" s="2" customFormat="1" ht="12.75" x14ac:dyDescent="0.2">
      <c r="A281" s="19"/>
      <c r="B281" s="19"/>
      <c r="C281" s="19"/>
      <c r="D281" s="19"/>
      <c r="E281" s="19"/>
      <c r="F281" s="19"/>
      <c r="G281" s="19"/>
      <c r="H281" s="19"/>
      <c r="I281" s="19"/>
      <c r="J281" s="19"/>
      <c r="K281" s="19"/>
      <c r="L281" s="19"/>
      <c r="M281" s="19"/>
      <c r="N281" s="19"/>
      <c r="O281" s="19"/>
      <c r="P281" s="19"/>
      <c r="Q281"/>
      <c r="R281"/>
      <c r="S281"/>
      <c r="T281"/>
      <c r="U281"/>
      <c r="V281"/>
      <c r="W281"/>
      <c r="X281"/>
      <c r="Y281"/>
      <c r="Z281"/>
      <c r="AA281"/>
      <c r="AB281"/>
      <c r="AC281"/>
      <c r="AD281"/>
      <c r="AE281"/>
      <c r="AF281"/>
      <c r="AG281"/>
      <c r="AH281"/>
      <c r="AI281"/>
      <c r="AJ281"/>
      <c r="AK281"/>
      <c r="AL281"/>
      <c r="AM281"/>
      <c r="AN281"/>
      <c r="AO281"/>
    </row>
    <row r="282" spans="1:41" s="2" customFormat="1" ht="12.75" x14ac:dyDescent="0.2">
      <c r="A282" s="19"/>
      <c r="B282" s="19"/>
      <c r="C282" s="19"/>
      <c r="D282" s="19"/>
      <c r="E282" s="19"/>
      <c r="F282" s="19"/>
      <c r="G282" s="19"/>
      <c r="H282" s="19"/>
      <c r="I282" s="19"/>
      <c r="J282" s="19"/>
      <c r="K282" s="19"/>
      <c r="L282" s="19"/>
      <c r="M282" s="19"/>
      <c r="N282" s="19"/>
      <c r="O282" s="19"/>
      <c r="P282" s="19"/>
      <c r="Q282"/>
      <c r="R282"/>
      <c r="S282"/>
      <c r="T282"/>
      <c r="U282"/>
      <c r="V282"/>
      <c r="W282"/>
      <c r="X282"/>
      <c r="Y282"/>
      <c r="Z282"/>
      <c r="AA282"/>
      <c r="AB282"/>
      <c r="AC282"/>
      <c r="AD282"/>
      <c r="AE282"/>
      <c r="AF282"/>
      <c r="AG282"/>
      <c r="AH282"/>
      <c r="AI282"/>
      <c r="AJ282"/>
      <c r="AK282"/>
      <c r="AL282"/>
      <c r="AM282"/>
      <c r="AN282"/>
      <c r="AO282"/>
    </row>
    <row r="283" spans="1:41" s="2" customFormat="1" ht="12.75" x14ac:dyDescent="0.2">
      <c r="A283" s="19"/>
      <c r="B283" s="19"/>
      <c r="C283" s="19"/>
      <c r="D283" s="19"/>
      <c r="E283" s="19"/>
      <c r="F283" s="19"/>
      <c r="G283" s="19"/>
      <c r="H283" s="19"/>
      <c r="I283" s="19"/>
      <c r="J283" s="19"/>
      <c r="K283" s="19"/>
      <c r="L283" s="19"/>
      <c r="M283" s="19"/>
      <c r="N283" s="19"/>
      <c r="O283" s="19"/>
      <c r="P283" s="19"/>
      <c r="Q283"/>
      <c r="R283"/>
      <c r="S283"/>
      <c r="T283"/>
      <c r="U283"/>
      <c r="V283"/>
      <c r="W283"/>
      <c r="X283"/>
      <c r="Y283"/>
      <c r="Z283"/>
      <c r="AA283"/>
      <c r="AB283"/>
      <c r="AC283"/>
      <c r="AD283"/>
      <c r="AE283"/>
      <c r="AF283"/>
      <c r="AG283"/>
      <c r="AH283"/>
      <c r="AI283"/>
      <c r="AJ283"/>
      <c r="AK283"/>
      <c r="AL283"/>
      <c r="AM283"/>
      <c r="AN283"/>
      <c r="AO283"/>
    </row>
    <row r="284" spans="1:41" s="2" customFormat="1" ht="12.75" x14ac:dyDescent="0.2">
      <c r="A284" s="19"/>
      <c r="B284" s="19"/>
      <c r="C284" s="19"/>
      <c r="D284" s="19"/>
      <c r="E284" s="19"/>
      <c r="F284" s="19"/>
      <c r="G284" s="19"/>
      <c r="H284" s="19"/>
      <c r="I284" s="19"/>
      <c r="J284" s="19"/>
      <c r="K284" s="19"/>
      <c r="L284" s="19"/>
      <c r="M284" s="19"/>
      <c r="N284" s="19"/>
      <c r="O284" s="19"/>
      <c r="P284" s="19"/>
      <c r="Q284"/>
      <c r="R284"/>
      <c r="S284"/>
      <c r="T284"/>
      <c r="U284"/>
      <c r="V284"/>
      <c r="W284"/>
      <c r="X284"/>
      <c r="Y284"/>
      <c r="Z284"/>
      <c r="AA284"/>
      <c r="AB284"/>
      <c r="AC284"/>
      <c r="AD284"/>
      <c r="AE284"/>
      <c r="AF284"/>
      <c r="AG284"/>
      <c r="AH284"/>
      <c r="AI284"/>
      <c r="AJ284"/>
      <c r="AK284"/>
      <c r="AL284"/>
      <c r="AM284"/>
      <c r="AN284"/>
      <c r="AO284"/>
    </row>
    <row r="285" spans="1:41" s="2" customFormat="1" ht="12.75" x14ac:dyDescent="0.2">
      <c r="A285" s="19"/>
      <c r="B285" s="19"/>
      <c r="C285" s="19"/>
      <c r="D285" s="19"/>
      <c r="E285" s="19"/>
      <c r="F285" s="19"/>
      <c r="G285" s="19"/>
      <c r="H285" s="19"/>
      <c r="I285" s="19"/>
      <c r="J285" s="19"/>
      <c r="K285" s="19"/>
      <c r="L285" s="19"/>
      <c r="M285" s="19"/>
      <c r="N285" s="19"/>
      <c r="O285" s="19"/>
      <c r="P285" s="19"/>
      <c r="Q285"/>
      <c r="R285"/>
      <c r="S285"/>
      <c r="T285"/>
      <c r="U285"/>
      <c r="V285"/>
      <c r="W285"/>
      <c r="X285"/>
      <c r="Y285"/>
      <c r="Z285"/>
      <c r="AA285"/>
      <c r="AB285"/>
      <c r="AC285"/>
      <c r="AD285"/>
      <c r="AE285"/>
      <c r="AF285"/>
      <c r="AG285"/>
      <c r="AH285"/>
      <c r="AI285"/>
      <c r="AJ285"/>
      <c r="AK285"/>
      <c r="AL285"/>
      <c r="AM285"/>
      <c r="AN285"/>
      <c r="AO285"/>
    </row>
    <row r="286" spans="1:41" s="2" customFormat="1" ht="12.75" x14ac:dyDescent="0.2">
      <c r="A286" s="19"/>
      <c r="B286" s="19"/>
      <c r="C286" s="19"/>
      <c r="D286" s="19"/>
      <c r="E286" s="19"/>
      <c r="F286" s="19"/>
      <c r="G286" s="19"/>
      <c r="H286" s="19"/>
      <c r="I286" s="19"/>
      <c r="J286" s="19"/>
      <c r="K286" s="19"/>
      <c r="L286" s="19"/>
      <c r="M286" s="19"/>
      <c r="N286" s="19"/>
      <c r="O286" s="19"/>
      <c r="P286" s="19"/>
      <c r="Q286"/>
      <c r="R286"/>
      <c r="S286"/>
      <c r="T286"/>
      <c r="U286"/>
      <c r="V286"/>
      <c r="W286"/>
      <c r="X286"/>
      <c r="Y286"/>
      <c r="Z286"/>
      <c r="AA286"/>
      <c r="AB286"/>
      <c r="AC286"/>
      <c r="AD286"/>
      <c r="AE286"/>
      <c r="AF286"/>
      <c r="AG286"/>
      <c r="AH286"/>
      <c r="AI286"/>
      <c r="AJ286"/>
      <c r="AK286"/>
      <c r="AL286"/>
      <c r="AM286"/>
      <c r="AN286"/>
      <c r="AO286"/>
    </row>
    <row r="287" spans="1:41" s="2" customFormat="1" ht="12.75" x14ac:dyDescent="0.2">
      <c r="A287" s="19"/>
      <c r="B287" s="19"/>
      <c r="C287" s="19"/>
      <c r="D287" s="19"/>
      <c r="E287" s="19"/>
      <c r="F287" s="19"/>
      <c r="G287" s="19"/>
      <c r="H287" s="19"/>
      <c r="I287" s="19"/>
      <c r="J287" s="19"/>
      <c r="K287" s="19"/>
      <c r="L287" s="19"/>
      <c r="M287" s="19"/>
      <c r="N287" s="19"/>
      <c r="O287" s="19"/>
      <c r="P287" s="19"/>
      <c r="Q287"/>
      <c r="R287"/>
      <c r="S287"/>
      <c r="T287"/>
      <c r="U287"/>
      <c r="V287"/>
      <c r="W287"/>
      <c r="X287"/>
      <c r="Y287"/>
      <c r="Z287"/>
      <c r="AA287"/>
      <c r="AB287"/>
      <c r="AC287"/>
      <c r="AD287"/>
      <c r="AE287"/>
      <c r="AF287"/>
      <c r="AG287"/>
      <c r="AH287"/>
      <c r="AI287"/>
      <c r="AJ287"/>
      <c r="AK287"/>
      <c r="AL287"/>
      <c r="AM287"/>
      <c r="AN287"/>
      <c r="AO287"/>
    </row>
    <row r="288" spans="1:41" s="2" customFormat="1" ht="12.75" x14ac:dyDescent="0.2">
      <c r="A288" s="19"/>
      <c r="B288" s="19"/>
      <c r="C288" s="19"/>
      <c r="D288" s="19"/>
      <c r="E288" s="19"/>
      <c r="F288" s="19"/>
      <c r="G288" s="19"/>
      <c r="H288" s="19"/>
      <c r="I288" s="19"/>
      <c r="J288" s="19"/>
      <c r="K288" s="19"/>
      <c r="L288" s="19"/>
      <c r="M288" s="19"/>
      <c r="N288" s="19"/>
      <c r="O288" s="19"/>
      <c r="P288" s="19"/>
      <c r="Q288"/>
      <c r="R288"/>
      <c r="S288"/>
      <c r="T288"/>
      <c r="U288"/>
      <c r="V288"/>
      <c r="W288"/>
      <c r="X288"/>
      <c r="Y288"/>
      <c r="Z288"/>
      <c r="AA288"/>
      <c r="AB288"/>
      <c r="AC288"/>
      <c r="AD288"/>
      <c r="AE288"/>
      <c r="AF288"/>
      <c r="AG288"/>
      <c r="AH288"/>
      <c r="AI288"/>
      <c r="AJ288"/>
      <c r="AK288"/>
      <c r="AL288"/>
      <c r="AM288"/>
      <c r="AN288"/>
      <c r="AO288"/>
    </row>
    <row r="289" spans="1:41" s="2" customFormat="1" ht="12.75" x14ac:dyDescent="0.2">
      <c r="A289" s="19"/>
      <c r="B289" s="19"/>
      <c r="C289" s="19"/>
      <c r="D289" s="19"/>
      <c r="E289" s="19"/>
      <c r="F289" s="19"/>
      <c r="G289" s="19"/>
      <c r="H289" s="19"/>
      <c r="I289" s="19"/>
      <c r="J289" s="19"/>
      <c r="K289" s="19"/>
      <c r="L289" s="19"/>
      <c r="M289" s="19"/>
      <c r="N289" s="19"/>
      <c r="O289" s="19"/>
      <c r="P289" s="19"/>
      <c r="Q289"/>
      <c r="R289"/>
      <c r="S289"/>
      <c r="T289"/>
      <c r="U289"/>
      <c r="V289"/>
      <c r="W289"/>
      <c r="X289"/>
      <c r="Y289"/>
      <c r="Z289"/>
      <c r="AA289"/>
      <c r="AB289"/>
      <c r="AC289"/>
      <c r="AD289"/>
      <c r="AE289"/>
      <c r="AF289"/>
      <c r="AG289"/>
      <c r="AH289"/>
      <c r="AI289"/>
      <c r="AJ289"/>
      <c r="AK289"/>
      <c r="AL289"/>
      <c r="AM289"/>
      <c r="AN289"/>
      <c r="AO289"/>
    </row>
    <row r="290" spans="1:41" s="2" customFormat="1" ht="12.75" x14ac:dyDescent="0.2">
      <c r="A290" s="19"/>
      <c r="B290" s="19"/>
      <c r="C290" s="19"/>
      <c r="D290" s="19"/>
      <c r="E290" s="19"/>
      <c r="F290" s="19"/>
      <c r="G290" s="19"/>
      <c r="H290" s="19"/>
      <c r="I290" s="19"/>
      <c r="J290" s="19"/>
      <c r="K290" s="19"/>
      <c r="L290" s="19"/>
      <c r="M290" s="19"/>
      <c r="N290" s="19"/>
      <c r="O290" s="19"/>
      <c r="P290" s="19"/>
      <c r="Q290"/>
      <c r="R290"/>
      <c r="S290"/>
      <c r="T290"/>
      <c r="U290"/>
      <c r="V290"/>
      <c r="W290"/>
      <c r="X290"/>
      <c r="Y290"/>
      <c r="Z290"/>
      <c r="AA290"/>
      <c r="AB290"/>
      <c r="AC290"/>
      <c r="AD290"/>
      <c r="AE290"/>
      <c r="AF290"/>
      <c r="AG290"/>
      <c r="AH290"/>
      <c r="AI290"/>
      <c r="AJ290"/>
      <c r="AK290"/>
      <c r="AL290"/>
      <c r="AM290"/>
      <c r="AN290"/>
      <c r="AO290"/>
    </row>
    <row r="291" spans="1:41" s="2" customFormat="1" ht="12.75" x14ac:dyDescent="0.2">
      <c r="A291" s="19"/>
      <c r="B291" s="19"/>
      <c r="C291" s="19"/>
      <c r="D291" s="19"/>
      <c r="E291" s="19"/>
      <c r="F291" s="19"/>
      <c r="G291" s="19"/>
      <c r="H291" s="19"/>
      <c r="I291" s="19"/>
      <c r="J291" s="19"/>
      <c r="K291" s="19"/>
      <c r="L291" s="19"/>
      <c r="M291" s="19"/>
      <c r="N291" s="19"/>
      <c r="O291" s="19"/>
      <c r="P291" s="19"/>
      <c r="Q291"/>
      <c r="R291"/>
      <c r="S291"/>
      <c r="T291"/>
      <c r="U291"/>
      <c r="V291"/>
      <c r="W291"/>
      <c r="X291"/>
      <c r="Y291"/>
      <c r="Z291"/>
      <c r="AA291"/>
      <c r="AB291"/>
      <c r="AC291"/>
      <c r="AD291"/>
      <c r="AE291"/>
      <c r="AF291"/>
      <c r="AG291"/>
      <c r="AH291"/>
      <c r="AI291"/>
      <c r="AJ291"/>
      <c r="AK291"/>
      <c r="AL291"/>
      <c r="AM291"/>
      <c r="AN291"/>
      <c r="AO291"/>
    </row>
    <row r="292" spans="1:41" s="2" customFormat="1" ht="12.75" x14ac:dyDescent="0.2">
      <c r="A292" s="19"/>
      <c r="B292" s="19"/>
      <c r="C292" s="19"/>
      <c r="D292" s="19"/>
      <c r="E292" s="19"/>
      <c r="F292" s="19"/>
      <c r="G292" s="19"/>
      <c r="H292" s="19"/>
      <c r="I292" s="19"/>
      <c r="J292" s="19"/>
      <c r="K292" s="19"/>
      <c r="L292" s="19"/>
      <c r="M292" s="19"/>
      <c r="N292" s="19"/>
      <c r="O292" s="19"/>
      <c r="P292" s="19"/>
      <c r="Q292"/>
      <c r="R292"/>
      <c r="S292"/>
      <c r="T292"/>
      <c r="U292"/>
      <c r="V292"/>
      <c r="W292"/>
      <c r="X292"/>
      <c r="Y292"/>
      <c r="Z292"/>
      <c r="AA292"/>
      <c r="AB292"/>
      <c r="AC292"/>
      <c r="AD292"/>
      <c r="AE292"/>
      <c r="AF292"/>
      <c r="AG292"/>
      <c r="AH292"/>
      <c r="AI292"/>
      <c r="AJ292"/>
      <c r="AK292"/>
      <c r="AL292"/>
      <c r="AM292"/>
      <c r="AN292"/>
      <c r="AO292"/>
    </row>
    <row r="293" spans="1:41" s="2" customFormat="1" ht="12.75" x14ac:dyDescent="0.2">
      <c r="A293" s="19"/>
      <c r="B293" s="19"/>
      <c r="C293" s="19"/>
      <c r="D293" s="19"/>
      <c r="E293" s="19"/>
      <c r="F293" s="19"/>
      <c r="G293" s="19"/>
      <c r="H293" s="19"/>
      <c r="I293" s="19"/>
      <c r="J293" s="19"/>
      <c r="K293" s="19"/>
      <c r="L293" s="19"/>
      <c r="M293" s="19"/>
      <c r="N293" s="19"/>
      <c r="O293" s="19"/>
      <c r="P293" s="19"/>
      <c r="Q293"/>
      <c r="R293"/>
      <c r="S293"/>
      <c r="T293"/>
      <c r="U293"/>
      <c r="V293"/>
      <c r="W293"/>
      <c r="X293"/>
      <c r="Y293"/>
      <c r="Z293"/>
      <c r="AA293"/>
      <c r="AB293"/>
      <c r="AC293"/>
      <c r="AD293"/>
      <c r="AE293"/>
      <c r="AF293"/>
      <c r="AG293"/>
      <c r="AH293"/>
      <c r="AI293"/>
      <c r="AJ293"/>
      <c r="AK293"/>
      <c r="AL293"/>
      <c r="AM293"/>
      <c r="AN293"/>
      <c r="AO293"/>
    </row>
    <row r="294" spans="1:41" s="2" customFormat="1" ht="12.75" x14ac:dyDescent="0.2">
      <c r="A294" s="19"/>
      <c r="B294" s="19"/>
      <c r="C294" s="19"/>
      <c r="D294" s="19"/>
      <c r="E294" s="19"/>
      <c r="F294" s="19"/>
      <c r="G294" s="19"/>
      <c r="H294" s="19"/>
      <c r="I294" s="19"/>
      <c r="J294" s="19"/>
      <c r="K294" s="19"/>
      <c r="L294" s="19"/>
      <c r="M294" s="19"/>
      <c r="N294" s="19"/>
      <c r="O294" s="19"/>
      <c r="P294" s="19"/>
      <c r="Q294"/>
      <c r="R294"/>
      <c r="S294"/>
      <c r="T294"/>
      <c r="U294"/>
      <c r="V294"/>
      <c r="W294"/>
      <c r="X294"/>
      <c r="Y294"/>
      <c r="Z294"/>
      <c r="AA294"/>
      <c r="AB294"/>
      <c r="AC294"/>
      <c r="AD294"/>
      <c r="AE294"/>
      <c r="AF294"/>
      <c r="AG294"/>
      <c r="AH294"/>
      <c r="AI294"/>
      <c r="AJ294"/>
      <c r="AK294"/>
      <c r="AL294"/>
      <c r="AM294"/>
      <c r="AN294"/>
      <c r="AO294"/>
    </row>
    <row r="295" spans="1:41" s="2" customFormat="1" ht="12.75" x14ac:dyDescent="0.2">
      <c r="A295" s="19"/>
      <c r="B295" s="19"/>
      <c r="C295" s="19"/>
      <c r="D295" s="19"/>
      <c r="E295" s="19"/>
      <c r="F295" s="19"/>
      <c r="G295" s="19"/>
      <c r="H295" s="19"/>
      <c r="I295" s="19"/>
      <c r="J295" s="19"/>
      <c r="K295" s="19"/>
      <c r="L295" s="19"/>
      <c r="M295" s="19"/>
      <c r="N295" s="19"/>
      <c r="O295" s="19"/>
      <c r="P295" s="19"/>
      <c r="Q295"/>
      <c r="R295"/>
      <c r="S295"/>
      <c r="T295"/>
      <c r="U295"/>
      <c r="V295"/>
      <c r="W295"/>
      <c r="X295"/>
      <c r="Y295"/>
      <c r="Z295"/>
      <c r="AA295"/>
      <c r="AB295"/>
      <c r="AC295"/>
      <c r="AD295"/>
      <c r="AE295"/>
      <c r="AF295"/>
      <c r="AG295"/>
      <c r="AH295"/>
      <c r="AI295"/>
      <c r="AJ295"/>
      <c r="AK295"/>
      <c r="AL295"/>
      <c r="AM295"/>
      <c r="AN295"/>
      <c r="AO295"/>
    </row>
    <row r="296" spans="1:41" s="2" customFormat="1" ht="12.75" x14ac:dyDescent="0.2">
      <c r="A296" s="19"/>
      <c r="B296" s="19"/>
      <c r="C296" s="19"/>
      <c r="D296" s="19"/>
      <c r="E296" s="19"/>
      <c r="F296" s="19"/>
      <c r="G296" s="19"/>
      <c r="H296" s="19"/>
      <c r="I296" s="19"/>
      <c r="J296" s="19"/>
      <c r="K296" s="19"/>
      <c r="L296" s="19"/>
      <c r="M296" s="19"/>
      <c r="N296" s="19"/>
      <c r="O296" s="19"/>
      <c r="P296" s="19"/>
      <c r="Q296"/>
      <c r="R296"/>
      <c r="S296"/>
      <c r="T296"/>
      <c r="U296"/>
      <c r="V296"/>
      <c r="W296"/>
      <c r="X296"/>
      <c r="Y296"/>
      <c r="Z296"/>
      <c r="AA296"/>
      <c r="AB296"/>
      <c r="AC296"/>
      <c r="AD296"/>
      <c r="AE296"/>
      <c r="AF296"/>
      <c r="AG296"/>
      <c r="AH296"/>
      <c r="AI296"/>
      <c r="AJ296"/>
      <c r="AK296"/>
      <c r="AL296"/>
      <c r="AM296"/>
      <c r="AN296"/>
      <c r="AO296"/>
    </row>
    <row r="297" spans="1:41" s="2" customFormat="1" ht="12.75" x14ac:dyDescent="0.2">
      <c r="A297" s="19"/>
      <c r="B297" s="19"/>
      <c r="C297" s="19"/>
      <c r="D297" s="19"/>
      <c r="E297" s="19"/>
      <c r="F297" s="19"/>
      <c r="G297" s="19"/>
      <c r="H297" s="19"/>
      <c r="I297" s="19"/>
      <c r="J297" s="19"/>
      <c r="K297" s="19"/>
      <c r="L297" s="19"/>
      <c r="M297" s="19"/>
      <c r="N297" s="19"/>
      <c r="O297" s="19"/>
      <c r="P297" s="19"/>
      <c r="Q297"/>
      <c r="R297"/>
      <c r="S297"/>
      <c r="T297"/>
      <c r="U297"/>
      <c r="V297"/>
      <c r="W297"/>
      <c r="X297"/>
      <c r="Y297"/>
      <c r="Z297"/>
      <c r="AA297"/>
      <c r="AB297"/>
      <c r="AC297"/>
      <c r="AD297"/>
      <c r="AE297"/>
      <c r="AF297"/>
      <c r="AG297"/>
      <c r="AH297"/>
      <c r="AI297"/>
      <c r="AJ297"/>
      <c r="AK297"/>
      <c r="AL297"/>
      <c r="AM297"/>
      <c r="AN297"/>
      <c r="AO297"/>
    </row>
    <row r="298" spans="1:41" s="2" customFormat="1" ht="12.75" x14ac:dyDescent="0.2">
      <c r="A298" s="19"/>
      <c r="B298" s="19"/>
      <c r="C298" s="19"/>
      <c r="D298" s="19"/>
      <c r="E298" s="19"/>
      <c r="F298" s="19"/>
      <c r="G298" s="19"/>
      <c r="H298" s="19"/>
      <c r="I298" s="19"/>
      <c r="J298" s="19"/>
      <c r="K298" s="19"/>
      <c r="L298" s="19"/>
      <c r="M298" s="19"/>
      <c r="N298" s="19"/>
      <c r="O298" s="19"/>
      <c r="P298" s="19"/>
      <c r="Q298"/>
      <c r="R298"/>
      <c r="S298"/>
      <c r="T298"/>
      <c r="U298"/>
      <c r="V298"/>
      <c r="W298"/>
      <c r="X298"/>
      <c r="Y298"/>
      <c r="Z298"/>
      <c r="AA298"/>
      <c r="AB298"/>
      <c r="AC298"/>
      <c r="AD298"/>
      <c r="AE298"/>
      <c r="AF298"/>
      <c r="AG298"/>
      <c r="AH298"/>
      <c r="AI298"/>
      <c r="AJ298"/>
      <c r="AK298"/>
      <c r="AL298"/>
      <c r="AM298"/>
      <c r="AN298"/>
      <c r="AO298"/>
    </row>
    <row r="299" spans="1:41" s="2" customFormat="1" ht="12.75" x14ac:dyDescent="0.2">
      <c r="A299" s="19"/>
      <c r="B299" s="19"/>
      <c r="C299" s="19"/>
      <c r="D299" s="19"/>
      <c r="E299" s="19"/>
      <c r="F299" s="19"/>
      <c r="G299" s="19"/>
      <c r="H299" s="19"/>
      <c r="I299" s="19"/>
      <c r="J299" s="19"/>
      <c r="K299" s="19"/>
      <c r="L299" s="19"/>
      <c r="M299" s="19"/>
      <c r="N299" s="19"/>
      <c r="O299" s="19"/>
      <c r="P299" s="19"/>
      <c r="Q299"/>
      <c r="R299"/>
      <c r="S299"/>
      <c r="T299"/>
      <c r="U299"/>
      <c r="V299"/>
      <c r="W299"/>
      <c r="X299"/>
      <c r="Y299"/>
      <c r="Z299"/>
      <c r="AA299"/>
      <c r="AB299"/>
      <c r="AC299"/>
      <c r="AD299"/>
      <c r="AE299"/>
      <c r="AF299"/>
      <c r="AG299"/>
      <c r="AH299"/>
      <c r="AI299"/>
      <c r="AJ299"/>
      <c r="AK299"/>
      <c r="AL299"/>
      <c r="AM299"/>
      <c r="AN299"/>
      <c r="AO299"/>
    </row>
    <row r="300" spans="1:41" s="2" customFormat="1" ht="12.75" x14ac:dyDescent="0.2">
      <c r="A300" s="19"/>
      <c r="B300" s="19"/>
      <c r="C300" s="19"/>
      <c r="D300" s="19"/>
      <c r="E300" s="19"/>
      <c r="F300" s="19"/>
      <c r="G300" s="19"/>
      <c r="H300" s="19"/>
      <c r="I300" s="19"/>
      <c r="J300" s="19"/>
      <c r="K300" s="19"/>
      <c r="L300" s="19"/>
      <c r="M300" s="19"/>
      <c r="N300" s="19"/>
      <c r="O300" s="19"/>
      <c r="P300" s="19"/>
      <c r="Q300"/>
      <c r="R300"/>
      <c r="S300"/>
      <c r="T300"/>
      <c r="U300"/>
      <c r="V300"/>
      <c r="W300"/>
      <c r="X300"/>
      <c r="Y300"/>
      <c r="Z300"/>
      <c r="AA300"/>
      <c r="AB300"/>
      <c r="AC300"/>
      <c r="AD300"/>
      <c r="AE300"/>
      <c r="AF300"/>
      <c r="AG300"/>
      <c r="AH300"/>
      <c r="AI300"/>
      <c r="AJ300"/>
      <c r="AK300"/>
      <c r="AL300"/>
      <c r="AM300"/>
      <c r="AN300"/>
      <c r="AO300"/>
    </row>
    <row r="301" spans="1:41" s="2" customFormat="1" ht="12.75" x14ac:dyDescent="0.2">
      <c r="A301" s="19"/>
      <c r="B301" s="19"/>
      <c r="C301" s="19"/>
      <c r="D301" s="19"/>
      <c r="E301" s="19"/>
      <c r="F301" s="19"/>
      <c r="G301" s="19"/>
      <c r="H301" s="19"/>
      <c r="I301" s="19"/>
      <c r="J301" s="19"/>
      <c r="K301" s="19"/>
      <c r="L301" s="19"/>
      <c r="M301" s="19"/>
      <c r="N301" s="19"/>
      <c r="O301" s="19"/>
      <c r="P301" s="19"/>
      <c r="Q301"/>
      <c r="R301"/>
      <c r="S301"/>
      <c r="T301"/>
      <c r="U301"/>
      <c r="V301"/>
      <c r="W301"/>
      <c r="X301"/>
      <c r="Y301"/>
      <c r="Z301"/>
      <c r="AA301"/>
      <c r="AB301"/>
      <c r="AC301"/>
      <c r="AD301"/>
      <c r="AE301"/>
      <c r="AF301"/>
      <c r="AG301"/>
      <c r="AH301"/>
      <c r="AI301"/>
      <c r="AJ301"/>
      <c r="AK301"/>
      <c r="AL301"/>
      <c r="AM301"/>
      <c r="AN301"/>
      <c r="AO301"/>
    </row>
    <row r="302" spans="1:41" s="2" customFormat="1" ht="12.75" x14ac:dyDescent="0.2">
      <c r="A302" s="19"/>
      <c r="B302" s="19"/>
      <c r="C302" s="19"/>
      <c r="D302" s="19"/>
      <c r="E302" s="19"/>
      <c r="F302" s="19"/>
      <c r="G302" s="19"/>
      <c r="H302" s="19"/>
      <c r="I302" s="19"/>
      <c r="J302" s="19"/>
      <c r="K302" s="19"/>
      <c r="L302" s="19"/>
      <c r="M302" s="19"/>
      <c r="N302" s="19"/>
      <c r="O302" s="19"/>
      <c r="P302" s="19"/>
      <c r="Q302"/>
      <c r="R302"/>
      <c r="S302"/>
      <c r="T302"/>
      <c r="U302"/>
      <c r="V302"/>
      <c r="W302"/>
      <c r="X302"/>
      <c r="Y302"/>
      <c r="Z302"/>
      <c r="AA302"/>
      <c r="AB302"/>
      <c r="AC302"/>
      <c r="AD302"/>
      <c r="AE302"/>
      <c r="AF302"/>
      <c r="AG302"/>
      <c r="AH302"/>
      <c r="AI302"/>
      <c r="AJ302"/>
      <c r="AK302"/>
      <c r="AL302"/>
      <c r="AM302"/>
      <c r="AN302"/>
      <c r="AO302"/>
    </row>
    <row r="303" spans="1:41" s="2" customFormat="1" ht="12.75" x14ac:dyDescent="0.2">
      <c r="A303" s="19"/>
      <c r="B303" s="19"/>
      <c r="C303" s="19"/>
      <c r="D303" s="19"/>
      <c r="E303" s="19"/>
      <c r="F303" s="19"/>
      <c r="G303" s="19"/>
      <c r="H303" s="19"/>
      <c r="I303" s="19"/>
      <c r="J303" s="19"/>
      <c r="K303" s="19"/>
      <c r="L303" s="19"/>
      <c r="M303" s="19"/>
      <c r="N303" s="19"/>
      <c r="O303" s="19"/>
      <c r="P303" s="19"/>
      <c r="Q303"/>
      <c r="R303"/>
      <c r="S303"/>
      <c r="T303"/>
      <c r="U303"/>
      <c r="V303"/>
      <c r="W303"/>
      <c r="X303"/>
      <c r="Y303"/>
      <c r="Z303"/>
      <c r="AA303"/>
      <c r="AB303"/>
      <c r="AC303"/>
      <c r="AD303"/>
      <c r="AE303"/>
      <c r="AF303"/>
      <c r="AG303"/>
      <c r="AH303"/>
      <c r="AI303"/>
      <c r="AJ303"/>
      <c r="AK303"/>
      <c r="AL303"/>
      <c r="AM303"/>
      <c r="AN303"/>
      <c r="AO303"/>
    </row>
    <row r="304" spans="1:41" s="2" customFormat="1" ht="12.75" x14ac:dyDescent="0.2">
      <c r="A304" s="19"/>
      <c r="B304" s="19"/>
      <c r="C304" s="19"/>
      <c r="D304" s="19"/>
      <c r="E304" s="19"/>
      <c r="F304" s="19"/>
      <c r="G304" s="19"/>
      <c r="H304" s="19"/>
      <c r="I304" s="19"/>
      <c r="J304" s="19"/>
      <c r="K304" s="19"/>
      <c r="L304" s="19"/>
      <c r="M304" s="19"/>
      <c r="N304" s="19"/>
      <c r="O304" s="19"/>
      <c r="P304" s="19"/>
      <c r="Q304"/>
      <c r="R304"/>
      <c r="S304"/>
      <c r="T304"/>
      <c r="U304"/>
      <c r="V304"/>
      <c r="W304"/>
      <c r="X304"/>
      <c r="Y304"/>
      <c r="Z304"/>
      <c r="AA304"/>
      <c r="AB304"/>
      <c r="AC304"/>
      <c r="AD304"/>
      <c r="AE304"/>
      <c r="AF304"/>
      <c r="AG304"/>
      <c r="AH304"/>
      <c r="AI304"/>
      <c r="AJ304"/>
      <c r="AK304"/>
      <c r="AL304"/>
      <c r="AM304"/>
      <c r="AN304"/>
      <c r="AO304"/>
    </row>
    <row r="305" spans="1:41" s="2" customFormat="1" ht="12.75" x14ac:dyDescent="0.2">
      <c r="A305" s="19"/>
      <c r="B305" s="19"/>
      <c r="C305" s="19"/>
      <c r="D305" s="19"/>
      <c r="E305" s="19"/>
      <c r="F305" s="19"/>
      <c r="G305" s="19"/>
      <c r="H305" s="19"/>
      <c r="I305" s="19"/>
      <c r="J305" s="19"/>
      <c r="K305" s="19"/>
      <c r="L305" s="19"/>
      <c r="M305" s="19"/>
      <c r="N305" s="19"/>
      <c r="O305" s="19"/>
      <c r="P305" s="19"/>
      <c r="Q305"/>
      <c r="R305"/>
      <c r="S305"/>
      <c r="T305"/>
      <c r="U305"/>
      <c r="V305"/>
      <c r="W305"/>
      <c r="X305"/>
      <c r="Y305"/>
      <c r="Z305"/>
      <c r="AA305"/>
      <c r="AB305"/>
      <c r="AC305"/>
      <c r="AD305"/>
      <c r="AE305"/>
      <c r="AF305"/>
      <c r="AG305"/>
      <c r="AH305"/>
      <c r="AI305"/>
      <c r="AJ305"/>
      <c r="AK305"/>
      <c r="AL305"/>
      <c r="AM305"/>
      <c r="AN305"/>
      <c r="AO305"/>
    </row>
    <row r="306" spans="1:41" s="2" customFormat="1" ht="12.75" x14ac:dyDescent="0.2">
      <c r="A306" s="19"/>
      <c r="B306" s="19"/>
      <c r="C306" s="19"/>
      <c r="D306" s="19"/>
      <c r="E306" s="19"/>
      <c r="F306" s="19"/>
      <c r="G306" s="19"/>
      <c r="H306" s="19"/>
      <c r="I306" s="19"/>
      <c r="J306" s="19"/>
      <c r="K306" s="19"/>
      <c r="L306" s="19"/>
      <c r="M306" s="19"/>
      <c r="N306" s="19"/>
      <c r="O306" s="19"/>
      <c r="P306" s="19"/>
      <c r="Q306"/>
      <c r="R306"/>
      <c r="S306"/>
      <c r="T306"/>
      <c r="U306"/>
      <c r="V306"/>
      <c r="W306"/>
      <c r="X306"/>
      <c r="Y306"/>
      <c r="Z306"/>
      <c r="AA306"/>
      <c r="AB306"/>
      <c r="AC306"/>
      <c r="AD306"/>
      <c r="AE306"/>
      <c r="AF306"/>
      <c r="AG306"/>
      <c r="AH306"/>
      <c r="AI306"/>
      <c r="AJ306"/>
      <c r="AK306"/>
      <c r="AL306"/>
      <c r="AM306"/>
      <c r="AN306"/>
      <c r="AO306"/>
    </row>
    <row r="307" spans="1:41" s="2" customFormat="1" ht="12.75" x14ac:dyDescent="0.2">
      <c r="A307" s="19"/>
      <c r="B307" s="19"/>
      <c r="C307" s="19"/>
      <c r="D307" s="19"/>
      <c r="E307" s="19"/>
      <c r="F307" s="19"/>
      <c r="G307" s="19"/>
      <c r="H307" s="19"/>
      <c r="I307" s="19"/>
      <c r="J307" s="19"/>
      <c r="K307" s="19"/>
      <c r="L307" s="19"/>
      <c r="M307" s="19"/>
      <c r="N307" s="19"/>
      <c r="O307" s="19"/>
      <c r="P307" s="19"/>
      <c r="Q307"/>
      <c r="R307"/>
      <c r="S307"/>
      <c r="T307"/>
      <c r="U307"/>
      <c r="V307"/>
      <c r="W307"/>
      <c r="X307"/>
      <c r="Y307"/>
      <c r="Z307"/>
      <c r="AA307"/>
      <c r="AB307"/>
      <c r="AC307"/>
      <c r="AD307"/>
      <c r="AE307"/>
      <c r="AF307"/>
      <c r="AG307"/>
      <c r="AH307"/>
      <c r="AI307"/>
      <c r="AJ307"/>
      <c r="AK307"/>
      <c r="AL307"/>
      <c r="AM307"/>
      <c r="AN307"/>
      <c r="AO307"/>
    </row>
    <row r="308" spans="1:41" s="2" customFormat="1" ht="12.75" x14ac:dyDescent="0.2">
      <c r="A308" s="19"/>
      <c r="B308" s="19"/>
      <c r="C308" s="19"/>
      <c r="D308" s="19"/>
      <c r="E308" s="19"/>
      <c r="F308" s="19"/>
      <c r="G308" s="19"/>
      <c r="H308" s="19"/>
      <c r="I308" s="19"/>
      <c r="J308" s="19"/>
      <c r="K308" s="19"/>
      <c r="L308" s="19"/>
      <c r="M308" s="19"/>
      <c r="N308" s="19"/>
      <c r="O308" s="19"/>
      <c r="P308" s="19"/>
      <c r="Q308"/>
      <c r="R308"/>
      <c r="S308"/>
      <c r="T308"/>
      <c r="U308"/>
      <c r="V308"/>
      <c r="W308"/>
      <c r="X308"/>
      <c r="Y308"/>
      <c r="Z308"/>
      <c r="AA308"/>
      <c r="AB308"/>
      <c r="AC308"/>
      <c r="AD308"/>
      <c r="AE308"/>
      <c r="AF308"/>
      <c r="AG308"/>
      <c r="AH308"/>
      <c r="AI308"/>
      <c r="AJ308"/>
      <c r="AK308"/>
      <c r="AL308"/>
      <c r="AM308"/>
      <c r="AN308"/>
      <c r="AO308"/>
    </row>
    <row r="309" spans="1:41" s="2" customFormat="1" ht="12.75" x14ac:dyDescent="0.2">
      <c r="A309" s="19"/>
      <c r="B309" s="19"/>
      <c r="C309" s="19"/>
      <c r="D309" s="19"/>
      <c r="E309" s="19"/>
      <c r="F309" s="19"/>
      <c r="G309" s="19"/>
      <c r="H309" s="19"/>
      <c r="I309" s="19"/>
      <c r="J309" s="19"/>
      <c r="K309" s="19"/>
      <c r="L309" s="19"/>
      <c r="M309" s="19"/>
      <c r="N309" s="19"/>
      <c r="O309" s="19"/>
      <c r="P309" s="19"/>
      <c r="Q309"/>
      <c r="R309"/>
      <c r="S309"/>
      <c r="T309"/>
      <c r="U309"/>
      <c r="V309"/>
      <c r="W309"/>
      <c r="X309"/>
      <c r="Y309"/>
      <c r="Z309"/>
      <c r="AA309"/>
      <c r="AB309"/>
      <c r="AC309"/>
      <c r="AD309"/>
      <c r="AE309"/>
      <c r="AF309"/>
      <c r="AG309"/>
      <c r="AH309"/>
      <c r="AI309"/>
      <c r="AJ309"/>
      <c r="AK309"/>
      <c r="AL309"/>
      <c r="AM309"/>
      <c r="AN309"/>
      <c r="AO309"/>
    </row>
    <row r="310" spans="1:41" s="2" customFormat="1" ht="12.75" x14ac:dyDescent="0.2">
      <c r="A310" s="19"/>
      <c r="B310" s="19"/>
      <c r="C310" s="19"/>
      <c r="D310" s="19"/>
      <c r="E310" s="19"/>
      <c r="F310" s="19"/>
      <c r="G310" s="19"/>
      <c r="H310" s="19"/>
      <c r="I310" s="19"/>
      <c r="J310" s="19"/>
      <c r="K310" s="19"/>
      <c r="L310" s="19"/>
      <c r="M310" s="19"/>
      <c r="N310" s="19"/>
      <c r="O310" s="19"/>
      <c r="P310" s="19"/>
      <c r="Q310"/>
      <c r="R310"/>
      <c r="S310"/>
      <c r="T310"/>
      <c r="U310"/>
      <c r="V310"/>
      <c r="W310"/>
      <c r="X310"/>
      <c r="Y310"/>
      <c r="Z310"/>
      <c r="AA310"/>
      <c r="AB310"/>
      <c r="AC310"/>
      <c r="AD310"/>
      <c r="AE310"/>
      <c r="AF310"/>
      <c r="AG310"/>
      <c r="AH310"/>
      <c r="AI310"/>
      <c r="AJ310"/>
      <c r="AK310"/>
      <c r="AL310"/>
      <c r="AM310"/>
      <c r="AN310"/>
      <c r="AO310"/>
    </row>
    <row r="311" spans="1:41" s="2" customFormat="1" ht="12.75" x14ac:dyDescent="0.2">
      <c r="A311" s="19"/>
      <c r="B311" s="19"/>
      <c r="C311" s="19"/>
      <c r="D311" s="19"/>
      <c r="E311" s="19"/>
      <c r="F311" s="19"/>
      <c r="G311" s="19"/>
      <c r="H311" s="19"/>
      <c r="I311" s="19"/>
      <c r="J311" s="19"/>
      <c r="K311" s="19"/>
      <c r="L311" s="19"/>
      <c r="M311" s="19"/>
      <c r="N311" s="19"/>
      <c r="O311" s="19"/>
      <c r="P311" s="19"/>
      <c r="Q311"/>
      <c r="R311"/>
      <c r="S311"/>
      <c r="T311"/>
      <c r="U311"/>
      <c r="V311"/>
      <c r="W311"/>
      <c r="X311"/>
      <c r="Y311"/>
      <c r="Z311"/>
      <c r="AA311"/>
      <c r="AB311"/>
      <c r="AC311"/>
      <c r="AD311"/>
      <c r="AE311"/>
      <c r="AF311"/>
      <c r="AG311"/>
      <c r="AH311"/>
      <c r="AI311"/>
      <c r="AJ311"/>
      <c r="AK311"/>
      <c r="AL311"/>
      <c r="AM311"/>
      <c r="AN311"/>
      <c r="AO311"/>
    </row>
    <row r="312" spans="1:41" s="2" customFormat="1" ht="12.75" x14ac:dyDescent="0.2">
      <c r="A312" s="19"/>
      <c r="B312" s="19"/>
      <c r="C312" s="19"/>
      <c r="D312" s="19"/>
      <c r="E312" s="19"/>
      <c r="F312" s="19"/>
      <c r="G312" s="19"/>
      <c r="H312" s="19"/>
      <c r="I312" s="19"/>
      <c r="J312" s="19"/>
      <c r="K312" s="19"/>
      <c r="L312" s="19"/>
      <c r="M312" s="19"/>
      <c r="N312" s="19"/>
      <c r="O312" s="19"/>
      <c r="P312" s="19"/>
      <c r="Q312"/>
      <c r="R312"/>
      <c r="S312"/>
      <c r="T312"/>
      <c r="U312"/>
      <c r="V312"/>
      <c r="W312"/>
      <c r="X312"/>
      <c r="Y312"/>
      <c r="Z312"/>
      <c r="AA312"/>
      <c r="AB312"/>
      <c r="AC312"/>
      <c r="AD312"/>
      <c r="AE312"/>
      <c r="AF312"/>
      <c r="AG312"/>
      <c r="AH312"/>
      <c r="AI312"/>
      <c r="AJ312"/>
      <c r="AK312"/>
      <c r="AL312"/>
      <c r="AM312"/>
      <c r="AN312"/>
      <c r="AO312"/>
    </row>
    <row r="313" spans="1:41" s="2" customFormat="1" ht="12.75" x14ac:dyDescent="0.2">
      <c r="A313" s="19"/>
      <c r="B313" s="19"/>
      <c r="C313" s="19"/>
      <c r="D313" s="19"/>
      <c r="E313" s="19"/>
      <c r="F313" s="19"/>
      <c r="G313" s="19"/>
      <c r="H313" s="19"/>
      <c r="I313" s="19"/>
      <c r="J313" s="19"/>
      <c r="K313" s="19"/>
      <c r="L313" s="19"/>
      <c r="M313" s="19"/>
      <c r="N313" s="19"/>
      <c r="O313" s="19"/>
      <c r="P313" s="19"/>
      <c r="Q313"/>
      <c r="R313"/>
      <c r="S313"/>
      <c r="T313"/>
      <c r="U313"/>
      <c r="V313"/>
      <c r="W313"/>
      <c r="X313"/>
      <c r="Y313"/>
      <c r="Z313"/>
      <c r="AA313"/>
      <c r="AB313"/>
      <c r="AC313"/>
      <c r="AD313"/>
      <c r="AE313"/>
      <c r="AF313"/>
      <c r="AG313"/>
      <c r="AH313"/>
      <c r="AI313"/>
      <c r="AJ313"/>
      <c r="AK313"/>
      <c r="AL313"/>
      <c r="AM313"/>
      <c r="AN313"/>
      <c r="AO313"/>
    </row>
    <row r="314" spans="1:41" s="2" customFormat="1" ht="12.75" x14ac:dyDescent="0.2">
      <c r="A314" s="19"/>
      <c r="B314" s="19"/>
      <c r="C314" s="19"/>
      <c r="D314" s="19"/>
      <c r="E314" s="19"/>
      <c r="F314" s="19"/>
      <c r="G314" s="19"/>
      <c r="H314" s="19"/>
      <c r="I314" s="19"/>
      <c r="J314" s="19"/>
      <c r="K314" s="19"/>
      <c r="L314" s="19"/>
      <c r="M314" s="19"/>
      <c r="N314" s="19"/>
      <c r="O314" s="19"/>
      <c r="P314" s="19"/>
      <c r="Q314"/>
      <c r="R314"/>
      <c r="S314"/>
      <c r="T314"/>
      <c r="U314"/>
      <c r="V314"/>
      <c r="W314"/>
      <c r="X314"/>
      <c r="Y314"/>
      <c r="Z314"/>
      <c r="AA314"/>
      <c r="AB314"/>
      <c r="AC314"/>
      <c r="AD314"/>
      <c r="AE314"/>
      <c r="AF314"/>
      <c r="AG314"/>
      <c r="AH314"/>
      <c r="AI314"/>
      <c r="AJ314"/>
      <c r="AK314"/>
      <c r="AL314"/>
      <c r="AM314"/>
      <c r="AN314"/>
      <c r="AO314"/>
    </row>
    <row r="315" spans="1:41" s="2" customFormat="1" ht="12.75" x14ac:dyDescent="0.2">
      <c r="A315" s="19"/>
      <c r="B315" s="19"/>
      <c r="C315" s="19"/>
      <c r="D315" s="19"/>
      <c r="E315" s="19"/>
      <c r="F315" s="19"/>
      <c r="G315" s="19"/>
      <c r="H315" s="19"/>
      <c r="I315" s="19"/>
      <c r="J315" s="19"/>
      <c r="K315" s="19"/>
      <c r="L315" s="19"/>
      <c r="M315" s="19"/>
      <c r="N315" s="19"/>
      <c r="O315" s="19"/>
      <c r="P315" s="19"/>
      <c r="Q315"/>
      <c r="R315"/>
      <c r="S315"/>
      <c r="T315"/>
      <c r="U315"/>
      <c r="V315"/>
      <c r="W315"/>
      <c r="X315"/>
      <c r="Y315"/>
      <c r="Z315"/>
      <c r="AA315"/>
      <c r="AB315"/>
      <c r="AC315"/>
      <c r="AD315"/>
      <c r="AE315"/>
      <c r="AF315"/>
      <c r="AG315"/>
      <c r="AH315"/>
      <c r="AI315"/>
      <c r="AJ315"/>
      <c r="AK315"/>
      <c r="AL315"/>
      <c r="AM315"/>
      <c r="AN315"/>
      <c r="AO315"/>
    </row>
    <row r="316" spans="1:41" s="2" customFormat="1" ht="12.75" x14ac:dyDescent="0.2">
      <c r="A316" s="19"/>
      <c r="B316" s="19"/>
      <c r="C316" s="19"/>
      <c r="D316" s="19"/>
      <c r="E316" s="19"/>
      <c r="F316" s="19"/>
      <c r="G316" s="19"/>
      <c r="H316" s="19"/>
      <c r="I316" s="19"/>
      <c r="J316" s="19"/>
      <c r="K316" s="19"/>
      <c r="L316" s="19"/>
      <c r="M316" s="19"/>
      <c r="N316" s="19"/>
      <c r="O316" s="19"/>
      <c r="P316" s="19"/>
      <c r="Q316"/>
      <c r="R316"/>
      <c r="S316"/>
      <c r="T316"/>
      <c r="U316"/>
      <c r="V316"/>
      <c r="W316"/>
      <c r="X316"/>
      <c r="Y316"/>
      <c r="Z316"/>
      <c r="AA316"/>
      <c r="AB316"/>
      <c r="AC316"/>
      <c r="AD316"/>
      <c r="AE316"/>
      <c r="AF316"/>
      <c r="AG316"/>
      <c r="AH316"/>
      <c r="AI316"/>
      <c r="AJ316"/>
      <c r="AK316"/>
      <c r="AL316"/>
      <c r="AM316"/>
      <c r="AN316"/>
      <c r="AO316"/>
    </row>
    <row r="317" spans="1:41" s="2" customFormat="1" ht="12.75" x14ac:dyDescent="0.2">
      <c r="A317" s="19"/>
      <c r="B317" s="19"/>
      <c r="C317" s="19"/>
      <c r="D317" s="19"/>
      <c r="E317" s="19"/>
      <c r="F317" s="19"/>
      <c r="G317" s="19"/>
      <c r="H317" s="19"/>
      <c r="I317" s="19"/>
      <c r="J317" s="19"/>
      <c r="K317" s="19"/>
      <c r="L317" s="19"/>
      <c r="M317" s="19"/>
      <c r="N317" s="19"/>
      <c r="O317" s="19"/>
      <c r="P317" s="19"/>
      <c r="Q317"/>
      <c r="R317"/>
      <c r="S317"/>
      <c r="T317"/>
      <c r="U317"/>
      <c r="V317"/>
      <c r="W317"/>
      <c r="X317"/>
      <c r="Y317"/>
      <c r="Z317"/>
      <c r="AA317"/>
      <c r="AB317"/>
      <c r="AC317"/>
      <c r="AD317"/>
      <c r="AE317"/>
      <c r="AF317"/>
      <c r="AG317"/>
      <c r="AH317"/>
      <c r="AI317"/>
      <c r="AJ317"/>
      <c r="AK317"/>
      <c r="AL317"/>
      <c r="AM317"/>
      <c r="AN317"/>
      <c r="AO317"/>
    </row>
    <row r="318" spans="1:41" s="2" customFormat="1" ht="12.75" x14ac:dyDescent="0.2">
      <c r="A318" s="19"/>
      <c r="B318" s="19"/>
      <c r="C318" s="19"/>
      <c r="D318" s="19"/>
      <c r="E318" s="19"/>
      <c r="F318" s="19"/>
      <c r="G318" s="19"/>
      <c r="H318" s="19"/>
      <c r="I318" s="19"/>
      <c r="J318" s="19"/>
      <c r="K318" s="19"/>
      <c r="L318" s="19"/>
      <c r="M318" s="19"/>
      <c r="N318" s="19"/>
      <c r="O318" s="19"/>
      <c r="P318" s="19"/>
      <c r="Q318"/>
      <c r="R318"/>
      <c r="S318"/>
      <c r="T318"/>
      <c r="U318"/>
      <c r="V318"/>
      <c r="W318"/>
      <c r="X318"/>
      <c r="Y318"/>
      <c r="Z318"/>
      <c r="AA318"/>
      <c r="AB318"/>
      <c r="AC318"/>
      <c r="AD318"/>
      <c r="AE318"/>
      <c r="AF318"/>
      <c r="AG318"/>
      <c r="AH318"/>
      <c r="AI318"/>
      <c r="AJ318"/>
      <c r="AK318"/>
      <c r="AL318"/>
      <c r="AM318"/>
      <c r="AN318"/>
      <c r="AO318"/>
    </row>
    <row r="319" spans="1:41" s="2" customFormat="1" ht="12.75" x14ac:dyDescent="0.2">
      <c r="A319" s="19"/>
      <c r="B319" s="19"/>
      <c r="C319" s="19"/>
      <c r="D319" s="19"/>
      <c r="E319" s="19"/>
      <c r="F319" s="19"/>
      <c r="G319" s="19"/>
      <c r="H319" s="19"/>
      <c r="I319" s="19"/>
      <c r="J319" s="19"/>
      <c r="K319" s="19"/>
      <c r="L319" s="19"/>
      <c r="M319" s="19"/>
      <c r="N319" s="19"/>
      <c r="O319" s="19"/>
      <c r="P319" s="19"/>
      <c r="Q319"/>
      <c r="R319"/>
      <c r="S319"/>
      <c r="T319"/>
      <c r="U319"/>
      <c r="V319"/>
      <c r="W319"/>
      <c r="X319"/>
      <c r="Y319"/>
      <c r="Z319"/>
      <c r="AA319"/>
      <c r="AB319"/>
      <c r="AC319"/>
      <c r="AD319"/>
      <c r="AE319"/>
      <c r="AF319"/>
      <c r="AG319"/>
      <c r="AH319"/>
      <c r="AI319"/>
      <c r="AJ319"/>
      <c r="AK319"/>
      <c r="AL319"/>
      <c r="AM319"/>
      <c r="AN319"/>
      <c r="AO319"/>
    </row>
    <row r="320" spans="1:41" s="2" customFormat="1" ht="12.75" x14ac:dyDescent="0.2">
      <c r="A320" s="19"/>
      <c r="B320" s="19"/>
      <c r="C320" s="19"/>
      <c r="D320" s="19"/>
      <c r="E320" s="19"/>
      <c r="F320" s="19"/>
      <c r="G320" s="19"/>
      <c r="H320" s="19"/>
      <c r="I320" s="19"/>
      <c r="J320" s="19"/>
      <c r="K320" s="19"/>
      <c r="L320" s="19"/>
      <c r="M320" s="19"/>
      <c r="N320" s="19"/>
      <c r="O320" s="19"/>
      <c r="P320" s="19"/>
      <c r="Q320"/>
      <c r="R320"/>
      <c r="S320"/>
      <c r="T320"/>
      <c r="U320"/>
      <c r="V320"/>
      <c r="W320"/>
      <c r="X320"/>
      <c r="Y320"/>
      <c r="Z320"/>
      <c r="AA320"/>
      <c r="AB320"/>
      <c r="AC320"/>
      <c r="AD320"/>
      <c r="AE320"/>
      <c r="AF320"/>
      <c r="AG320"/>
      <c r="AH320"/>
      <c r="AI320"/>
      <c r="AJ320"/>
      <c r="AK320"/>
      <c r="AL320"/>
      <c r="AM320"/>
      <c r="AN320"/>
      <c r="AO320"/>
    </row>
    <row r="321" spans="1:41" s="2" customFormat="1" ht="12.75" x14ac:dyDescent="0.2">
      <c r="A321" s="19"/>
      <c r="B321" s="19"/>
      <c r="C321" s="19"/>
      <c r="D321" s="19"/>
      <c r="E321" s="19"/>
      <c r="F321" s="19"/>
      <c r="G321" s="19"/>
      <c r="H321" s="19"/>
      <c r="I321" s="19"/>
      <c r="J321" s="19"/>
      <c r="K321" s="19"/>
      <c r="L321" s="19"/>
      <c r="M321" s="19"/>
      <c r="N321" s="19"/>
      <c r="O321" s="19"/>
      <c r="P321" s="19"/>
      <c r="Q321"/>
      <c r="R321"/>
      <c r="S321"/>
      <c r="T321"/>
      <c r="U321"/>
      <c r="V321"/>
      <c r="W321"/>
      <c r="X321"/>
      <c r="Y321"/>
      <c r="Z321"/>
      <c r="AA321"/>
      <c r="AB321"/>
      <c r="AC321"/>
      <c r="AD321"/>
      <c r="AE321"/>
      <c r="AF321"/>
      <c r="AG321"/>
      <c r="AH321"/>
      <c r="AI321"/>
      <c r="AJ321"/>
      <c r="AK321"/>
      <c r="AL321"/>
      <c r="AM321"/>
      <c r="AN321"/>
      <c r="AO321"/>
    </row>
    <row r="322" spans="1:41" s="2" customFormat="1" ht="12.75" x14ac:dyDescent="0.2">
      <c r="A322" s="19"/>
      <c r="B322" s="19"/>
      <c r="C322" s="19"/>
      <c r="D322" s="19"/>
      <c r="E322" s="19"/>
      <c r="F322" s="19"/>
      <c r="G322" s="19"/>
      <c r="H322" s="19"/>
      <c r="I322" s="19"/>
      <c r="J322" s="19"/>
      <c r="K322" s="19"/>
      <c r="L322" s="19"/>
      <c r="M322" s="19"/>
      <c r="N322" s="19"/>
      <c r="O322" s="19"/>
      <c r="P322" s="19"/>
      <c r="Q322"/>
      <c r="R322"/>
      <c r="S322"/>
      <c r="T322"/>
      <c r="U322"/>
      <c r="V322"/>
      <c r="W322"/>
      <c r="X322"/>
      <c r="Y322"/>
      <c r="Z322"/>
      <c r="AA322"/>
      <c r="AB322"/>
      <c r="AC322"/>
      <c r="AD322"/>
      <c r="AE322"/>
      <c r="AF322"/>
      <c r="AG322"/>
      <c r="AH322"/>
      <c r="AI322"/>
      <c r="AJ322"/>
      <c r="AK322"/>
      <c r="AL322"/>
      <c r="AM322"/>
      <c r="AN322"/>
      <c r="AO322"/>
    </row>
    <row r="323" spans="1:41" s="2" customFormat="1" ht="12.75" x14ac:dyDescent="0.2">
      <c r="A323" s="19"/>
      <c r="B323" s="19"/>
      <c r="C323" s="19"/>
      <c r="D323" s="19"/>
      <c r="E323" s="19"/>
      <c r="F323" s="19"/>
      <c r="G323" s="19"/>
      <c r="H323" s="19"/>
      <c r="I323" s="19"/>
      <c r="J323" s="19"/>
      <c r="K323" s="19"/>
      <c r="L323" s="19"/>
      <c r="M323" s="19"/>
      <c r="N323" s="19"/>
      <c r="O323" s="19"/>
      <c r="P323" s="19"/>
      <c r="Q323"/>
      <c r="R323"/>
      <c r="S323"/>
      <c r="T323"/>
      <c r="U323"/>
      <c r="V323"/>
      <c r="W323"/>
      <c r="X323"/>
      <c r="Y323"/>
      <c r="Z323"/>
      <c r="AA323"/>
      <c r="AB323"/>
      <c r="AC323"/>
      <c r="AD323"/>
      <c r="AE323"/>
      <c r="AF323"/>
      <c r="AG323"/>
      <c r="AH323"/>
      <c r="AI323"/>
      <c r="AJ323"/>
      <c r="AK323"/>
      <c r="AL323"/>
      <c r="AM323"/>
      <c r="AN323"/>
      <c r="AO323"/>
    </row>
    <row r="324" spans="1:41" s="2" customFormat="1" ht="12.75" x14ac:dyDescent="0.2">
      <c r="A324" s="19"/>
      <c r="B324" s="19"/>
      <c r="C324" s="19"/>
      <c r="D324" s="19"/>
      <c r="E324" s="19"/>
      <c r="F324" s="19"/>
      <c r="G324" s="19"/>
      <c r="H324" s="19"/>
      <c r="I324" s="19"/>
      <c r="J324" s="19"/>
      <c r="K324" s="19"/>
      <c r="L324" s="19"/>
      <c r="M324" s="19"/>
      <c r="N324" s="19"/>
      <c r="O324" s="19"/>
      <c r="P324" s="19"/>
      <c r="Q324"/>
      <c r="R324"/>
      <c r="S324"/>
      <c r="T324"/>
      <c r="U324"/>
      <c r="V324"/>
      <c r="W324"/>
      <c r="X324"/>
      <c r="Y324"/>
      <c r="Z324"/>
      <c r="AA324"/>
      <c r="AB324"/>
      <c r="AC324"/>
      <c r="AD324"/>
      <c r="AE324"/>
      <c r="AF324"/>
      <c r="AG324"/>
      <c r="AH324"/>
      <c r="AI324"/>
      <c r="AJ324"/>
      <c r="AK324"/>
      <c r="AL324"/>
      <c r="AM324"/>
      <c r="AN324"/>
      <c r="AO324"/>
    </row>
    <row r="325" spans="1:41" s="2" customFormat="1" ht="12.75" x14ac:dyDescent="0.2">
      <c r="A325" s="19"/>
      <c r="B325" s="19"/>
      <c r="C325" s="19"/>
      <c r="D325" s="19"/>
      <c r="E325" s="19"/>
      <c r="F325" s="19"/>
      <c r="G325" s="19"/>
      <c r="H325" s="19"/>
      <c r="I325" s="19"/>
      <c r="J325" s="19"/>
      <c r="K325" s="19"/>
      <c r="L325" s="19"/>
      <c r="M325" s="19"/>
      <c r="N325" s="19"/>
      <c r="O325" s="19"/>
      <c r="P325" s="19"/>
      <c r="Q325"/>
      <c r="R325"/>
      <c r="S325"/>
      <c r="T325"/>
      <c r="U325"/>
      <c r="V325"/>
      <c r="W325"/>
      <c r="X325"/>
      <c r="Y325"/>
      <c r="Z325"/>
      <c r="AA325"/>
      <c r="AB325"/>
      <c r="AC325"/>
      <c r="AD325"/>
      <c r="AE325"/>
      <c r="AF325"/>
      <c r="AG325"/>
      <c r="AH325"/>
      <c r="AI325"/>
      <c r="AJ325"/>
      <c r="AK325"/>
      <c r="AL325"/>
      <c r="AM325"/>
      <c r="AN325"/>
      <c r="AO325"/>
    </row>
    <row r="326" spans="1:41" s="2" customFormat="1" ht="12.75" x14ac:dyDescent="0.2">
      <c r="A326" s="19"/>
      <c r="B326" s="19"/>
      <c r="C326" s="19"/>
      <c r="D326" s="19"/>
      <c r="E326" s="19"/>
      <c r="F326" s="19"/>
      <c r="G326" s="19"/>
      <c r="H326" s="19"/>
      <c r="I326" s="19"/>
      <c r="J326" s="19"/>
      <c r="K326" s="19"/>
      <c r="L326" s="19"/>
      <c r="M326" s="19"/>
      <c r="N326" s="19"/>
      <c r="O326" s="19"/>
      <c r="P326" s="19"/>
      <c r="Q326"/>
      <c r="R326"/>
      <c r="S326"/>
      <c r="T326"/>
      <c r="U326"/>
      <c r="V326"/>
      <c r="W326"/>
      <c r="X326"/>
      <c r="Y326"/>
      <c r="Z326"/>
      <c r="AA326"/>
      <c r="AB326"/>
      <c r="AC326"/>
      <c r="AD326"/>
      <c r="AE326"/>
      <c r="AF326"/>
      <c r="AG326"/>
      <c r="AH326"/>
      <c r="AI326"/>
      <c r="AJ326"/>
      <c r="AK326"/>
      <c r="AL326"/>
      <c r="AM326"/>
      <c r="AN326"/>
      <c r="AO326"/>
    </row>
    <row r="327" spans="1:41" s="2" customFormat="1" ht="12.75" x14ac:dyDescent="0.2">
      <c r="A327" s="19"/>
      <c r="B327" s="19"/>
      <c r="C327" s="19"/>
      <c r="D327" s="19"/>
      <c r="E327" s="19"/>
      <c r="F327" s="19"/>
      <c r="G327" s="19"/>
      <c r="H327" s="19"/>
      <c r="I327" s="19"/>
      <c r="J327" s="19"/>
      <c r="K327" s="19"/>
      <c r="L327" s="19"/>
      <c r="M327" s="19"/>
      <c r="N327" s="19"/>
      <c r="O327" s="19"/>
      <c r="P327" s="19"/>
      <c r="Q327"/>
      <c r="R327"/>
      <c r="S327"/>
      <c r="T327"/>
      <c r="U327"/>
      <c r="V327"/>
      <c r="W327"/>
      <c r="X327"/>
      <c r="Y327"/>
      <c r="Z327"/>
      <c r="AA327"/>
      <c r="AB327"/>
      <c r="AC327"/>
      <c r="AD327"/>
      <c r="AE327"/>
      <c r="AF327"/>
      <c r="AG327"/>
      <c r="AH327"/>
      <c r="AI327"/>
      <c r="AJ327"/>
      <c r="AK327"/>
      <c r="AL327"/>
      <c r="AM327"/>
      <c r="AN327"/>
      <c r="AO327"/>
    </row>
    <row r="328" spans="1:41" s="2" customFormat="1" ht="12.75" x14ac:dyDescent="0.2">
      <c r="A328" s="19"/>
      <c r="B328" s="19"/>
      <c r="C328" s="19"/>
      <c r="D328" s="19"/>
      <c r="E328" s="19"/>
      <c r="F328" s="19"/>
      <c r="G328" s="19"/>
      <c r="H328" s="19"/>
      <c r="I328" s="19"/>
      <c r="J328" s="19"/>
      <c r="K328" s="19"/>
      <c r="L328" s="19"/>
      <c r="M328" s="19"/>
      <c r="N328" s="19"/>
      <c r="O328" s="19"/>
      <c r="P328" s="19"/>
      <c r="Q328"/>
      <c r="R328"/>
      <c r="S328"/>
      <c r="T328"/>
      <c r="U328"/>
      <c r="V328"/>
      <c r="W328"/>
      <c r="X328"/>
      <c r="Y328"/>
      <c r="Z328"/>
      <c r="AA328"/>
      <c r="AB328"/>
      <c r="AC328"/>
      <c r="AD328"/>
      <c r="AE328"/>
      <c r="AF328"/>
      <c r="AG328"/>
      <c r="AH328"/>
      <c r="AI328"/>
      <c r="AJ328"/>
      <c r="AK328"/>
      <c r="AL328"/>
      <c r="AM328"/>
      <c r="AN328"/>
      <c r="AO328"/>
    </row>
    <row r="329" spans="1:41" s="2" customFormat="1" ht="12.75" x14ac:dyDescent="0.2">
      <c r="A329" s="19"/>
      <c r="B329" s="19"/>
      <c r="C329" s="19"/>
      <c r="D329" s="19"/>
      <c r="E329" s="19"/>
      <c r="F329" s="19"/>
      <c r="G329" s="19"/>
      <c r="H329" s="19"/>
      <c r="I329" s="19"/>
      <c r="J329" s="19"/>
      <c r="K329" s="19"/>
      <c r="L329" s="19"/>
      <c r="M329" s="19"/>
      <c r="N329" s="19"/>
      <c r="O329" s="19"/>
      <c r="P329" s="19"/>
      <c r="Q329"/>
      <c r="R329"/>
      <c r="S329"/>
      <c r="T329"/>
      <c r="U329"/>
      <c r="V329"/>
      <c r="W329"/>
      <c r="X329"/>
      <c r="Y329"/>
      <c r="Z329"/>
      <c r="AA329"/>
      <c r="AB329"/>
      <c r="AC329"/>
      <c r="AD329"/>
      <c r="AE329"/>
      <c r="AF329"/>
      <c r="AG329"/>
      <c r="AH329"/>
      <c r="AI329"/>
      <c r="AJ329"/>
      <c r="AK329"/>
      <c r="AL329"/>
      <c r="AM329"/>
      <c r="AN329"/>
      <c r="AO329"/>
    </row>
    <row r="330" spans="1:41" s="2" customFormat="1" ht="12.75" x14ac:dyDescent="0.2">
      <c r="A330" s="19"/>
      <c r="B330" s="19"/>
      <c r="C330" s="19"/>
      <c r="D330" s="19"/>
      <c r="E330" s="19"/>
      <c r="F330" s="19"/>
      <c r="G330" s="19"/>
      <c r="H330" s="19"/>
      <c r="I330" s="19"/>
      <c r="J330" s="19"/>
      <c r="K330" s="19"/>
      <c r="L330" s="19"/>
      <c r="M330" s="19"/>
      <c r="N330" s="19"/>
      <c r="O330" s="19"/>
      <c r="P330" s="19"/>
      <c r="Q330"/>
      <c r="R330"/>
      <c r="S330"/>
      <c r="T330"/>
      <c r="U330"/>
      <c r="V330"/>
      <c r="W330"/>
      <c r="X330"/>
      <c r="Y330"/>
      <c r="Z330"/>
      <c r="AA330"/>
      <c r="AB330"/>
      <c r="AC330"/>
      <c r="AD330"/>
      <c r="AE330"/>
      <c r="AF330"/>
      <c r="AG330"/>
      <c r="AH330"/>
      <c r="AI330"/>
      <c r="AJ330"/>
      <c r="AK330"/>
      <c r="AL330"/>
      <c r="AM330"/>
      <c r="AN330"/>
      <c r="AO330"/>
    </row>
    <row r="331" spans="1:41" s="2" customFormat="1" ht="12.75" x14ac:dyDescent="0.2">
      <c r="A331" s="19"/>
      <c r="B331" s="19"/>
      <c r="C331" s="19"/>
      <c r="D331" s="19"/>
      <c r="E331" s="19"/>
      <c r="F331" s="19"/>
      <c r="G331" s="19"/>
      <c r="H331" s="19"/>
      <c r="I331" s="19"/>
      <c r="J331" s="19"/>
      <c r="K331" s="19"/>
      <c r="L331" s="19"/>
      <c r="M331" s="19"/>
      <c r="N331" s="19"/>
      <c r="O331" s="19"/>
      <c r="P331" s="19"/>
      <c r="Q331"/>
      <c r="R331"/>
      <c r="S331"/>
      <c r="T331"/>
      <c r="U331"/>
      <c r="V331"/>
      <c r="W331"/>
      <c r="X331"/>
      <c r="Y331"/>
      <c r="Z331"/>
      <c r="AA331"/>
      <c r="AB331"/>
      <c r="AC331"/>
      <c r="AD331"/>
      <c r="AE331"/>
      <c r="AF331"/>
      <c r="AG331"/>
      <c r="AH331"/>
      <c r="AI331"/>
      <c r="AJ331"/>
      <c r="AK331"/>
      <c r="AL331"/>
      <c r="AM331"/>
      <c r="AN331"/>
      <c r="AO331"/>
    </row>
    <row r="332" spans="1:41" s="2" customFormat="1" ht="12.75" x14ac:dyDescent="0.2">
      <c r="A332" s="19"/>
      <c r="B332" s="19"/>
      <c r="C332" s="19"/>
      <c r="D332" s="19"/>
      <c r="E332" s="19"/>
      <c r="F332" s="19"/>
      <c r="G332" s="19"/>
      <c r="H332" s="19"/>
      <c r="I332" s="19"/>
      <c r="J332" s="19"/>
      <c r="K332" s="19"/>
      <c r="L332" s="19"/>
      <c r="M332" s="19"/>
      <c r="N332" s="19"/>
      <c r="O332" s="19"/>
      <c r="P332" s="19"/>
      <c r="Q332"/>
      <c r="R332"/>
      <c r="S332"/>
      <c r="T332"/>
      <c r="U332"/>
      <c r="V332"/>
      <c r="W332"/>
      <c r="X332"/>
      <c r="Y332"/>
      <c r="Z332"/>
      <c r="AA332"/>
      <c r="AB332"/>
      <c r="AC332"/>
      <c r="AD332"/>
      <c r="AE332"/>
      <c r="AF332"/>
      <c r="AG332"/>
      <c r="AH332"/>
      <c r="AI332"/>
      <c r="AJ332"/>
      <c r="AK332"/>
      <c r="AL332"/>
      <c r="AM332"/>
      <c r="AN332"/>
      <c r="AO332"/>
    </row>
    <row r="333" spans="1:41" s="2" customFormat="1" ht="12.75" x14ac:dyDescent="0.2">
      <c r="A333" s="19"/>
      <c r="B333" s="19"/>
      <c r="C333" s="19"/>
      <c r="D333" s="19"/>
      <c r="E333" s="19"/>
      <c r="F333" s="19"/>
      <c r="G333" s="19"/>
      <c r="H333" s="19"/>
      <c r="I333" s="19"/>
      <c r="J333" s="19"/>
      <c r="K333" s="19"/>
      <c r="L333" s="19"/>
      <c r="M333" s="19"/>
      <c r="N333" s="19"/>
      <c r="O333" s="19"/>
      <c r="P333" s="19"/>
      <c r="Q333"/>
      <c r="R333"/>
      <c r="S333"/>
      <c r="T333"/>
      <c r="U333"/>
      <c r="V333"/>
      <c r="W333"/>
      <c r="X333"/>
      <c r="Y333"/>
      <c r="Z333"/>
      <c r="AA333"/>
      <c r="AB333"/>
      <c r="AC333"/>
      <c r="AD333"/>
      <c r="AE333"/>
      <c r="AF333"/>
      <c r="AG333"/>
      <c r="AH333"/>
      <c r="AI333"/>
      <c r="AJ333"/>
      <c r="AK333"/>
      <c r="AL333"/>
      <c r="AM333"/>
      <c r="AN333"/>
      <c r="AO333"/>
    </row>
    <row r="334" spans="1:41" s="2" customFormat="1" ht="12.75" x14ac:dyDescent="0.2">
      <c r="A334" s="19"/>
      <c r="B334" s="19"/>
      <c r="C334" s="19"/>
      <c r="D334" s="19"/>
      <c r="E334" s="19"/>
      <c r="F334" s="19"/>
      <c r="G334" s="19"/>
      <c r="H334" s="19"/>
      <c r="I334" s="19"/>
      <c r="J334" s="19"/>
      <c r="K334" s="19"/>
      <c r="L334" s="19"/>
      <c r="M334" s="19"/>
      <c r="N334" s="19"/>
      <c r="O334" s="19"/>
      <c r="P334" s="19"/>
      <c r="Q334"/>
      <c r="R334"/>
      <c r="S334"/>
      <c r="T334"/>
      <c r="U334"/>
      <c r="V334"/>
      <c r="W334"/>
      <c r="X334"/>
      <c r="Y334"/>
      <c r="Z334"/>
      <c r="AA334"/>
      <c r="AB334"/>
      <c r="AC334"/>
      <c r="AD334"/>
      <c r="AE334"/>
      <c r="AF334"/>
      <c r="AG334"/>
      <c r="AH334"/>
      <c r="AI334"/>
      <c r="AJ334"/>
      <c r="AK334"/>
      <c r="AL334"/>
      <c r="AM334"/>
      <c r="AN334"/>
      <c r="AO334"/>
    </row>
    <row r="335" spans="1:41" s="2" customFormat="1" ht="12.75" x14ac:dyDescent="0.2">
      <c r="A335" s="19"/>
      <c r="B335" s="19"/>
      <c r="C335" s="19"/>
      <c r="D335" s="19"/>
      <c r="E335" s="19"/>
      <c r="F335" s="19"/>
      <c r="G335" s="19"/>
      <c r="H335" s="19"/>
      <c r="I335" s="19"/>
      <c r="J335" s="19"/>
      <c r="K335" s="19"/>
      <c r="L335" s="19"/>
      <c r="M335" s="19"/>
      <c r="N335" s="19"/>
      <c r="O335" s="19"/>
      <c r="P335" s="19"/>
      <c r="Q335"/>
      <c r="R335"/>
      <c r="S335"/>
      <c r="T335"/>
      <c r="U335"/>
      <c r="V335"/>
      <c r="W335"/>
      <c r="X335"/>
      <c r="Y335"/>
      <c r="Z335"/>
      <c r="AA335"/>
      <c r="AB335"/>
      <c r="AC335"/>
      <c r="AD335"/>
      <c r="AE335"/>
      <c r="AF335"/>
      <c r="AG335"/>
      <c r="AH335"/>
      <c r="AI335"/>
      <c r="AJ335"/>
      <c r="AK335"/>
      <c r="AL335"/>
      <c r="AM335"/>
      <c r="AN335"/>
      <c r="AO335"/>
    </row>
    <row r="336" spans="1:41" s="2" customFormat="1" ht="12.75" x14ac:dyDescent="0.2">
      <c r="A336" s="19"/>
      <c r="B336" s="19"/>
      <c r="C336" s="19"/>
      <c r="D336" s="19"/>
      <c r="E336" s="19"/>
      <c r="F336" s="19"/>
      <c r="G336" s="19"/>
      <c r="H336" s="19"/>
      <c r="I336" s="19"/>
      <c r="J336" s="19"/>
      <c r="K336" s="19"/>
      <c r="L336" s="19"/>
      <c r="M336" s="19"/>
      <c r="N336" s="19"/>
      <c r="O336" s="19"/>
      <c r="P336" s="19"/>
      <c r="Q336"/>
      <c r="R336"/>
      <c r="S336"/>
      <c r="T336"/>
      <c r="U336"/>
      <c r="V336"/>
      <c r="W336"/>
      <c r="X336"/>
      <c r="Y336"/>
      <c r="Z336"/>
      <c r="AA336"/>
      <c r="AB336"/>
      <c r="AC336"/>
      <c r="AD336"/>
      <c r="AE336"/>
      <c r="AF336"/>
      <c r="AG336"/>
      <c r="AH336"/>
      <c r="AI336"/>
      <c r="AJ336"/>
      <c r="AK336"/>
      <c r="AL336"/>
      <c r="AM336"/>
      <c r="AN336"/>
      <c r="AO336"/>
    </row>
    <row r="337" spans="1:41" s="2" customFormat="1" ht="12.75" x14ac:dyDescent="0.2">
      <c r="A337" s="19"/>
      <c r="B337" s="19"/>
      <c r="C337" s="19"/>
      <c r="D337" s="19"/>
      <c r="E337" s="19"/>
      <c r="F337" s="19"/>
      <c r="G337" s="19"/>
      <c r="H337" s="19"/>
      <c r="I337" s="19"/>
      <c r="J337" s="19"/>
      <c r="K337" s="19"/>
      <c r="L337" s="19"/>
      <c r="M337" s="19"/>
      <c r="N337" s="19"/>
      <c r="O337" s="19"/>
      <c r="P337" s="19"/>
      <c r="Q337"/>
      <c r="R337"/>
      <c r="S337"/>
      <c r="T337"/>
      <c r="U337"/>
      <c r="V337"/>
      <c r="W337"/>
      <c r="X337"/>
      <c r="Y337"/>
      <c r="Z337"/>
      <c r="AA337"/>
      <c r="AB337"/>
      <c r="AC337"/>
      <c r="AD337"/>
      <c r="AE337"/>
      <c r="AF337"/>
      <c r="AG337"/>
      <c r="AH337"/>
      <c r="AI337"/>
      <c r="AJ337"/>
      <c r="AK337"/>
      <c r="AL337"/>
      <c r="AM337"/>
      <c r="AN337"/>
      <c r="AO337"/>
    </row>
    <row r="338" spans="1:41" s="2" customFormat="1" ht="12.75" x14ac:dyDescent="0.2">
      <c r="A338" s="19"/>
      <c r="B338" s="19"/>
      <c r="C338" s="19"/>
      <c r="D338" s="19"/>
      <c r="E338" s="19"/>
      <c r="F338" s="19"/>
      <c r="G338" s="19"/>
      <c r="H338" s="19"/>
      <c r="I338" s="19"/>
      <c r="J338" s="19"/>
      <c r="K338" s="19"/>
      <c r="L338" s="19"/>
      <c r="M338" s="19"/>
      <c r="N338" s="19"/>
      <c r="O338" s="19"/>
      <c r="P338" s="19"/>
      <c r="Q338"/>
      <c r="R338"/>
      <c r="S338"/>
      <c r="T338"/>
      <c r="U338"/>
      <c r="V338"/>
      <c r="W338"/>
      <c r="X338"/>
      <c r="Y338"/>
      <c r="Z338"/>
      <c r="AA338"/>
      <c r="AB338"/>
      <c r="AC338"/>
      <c r="AD338"/>
      <c r="AE338"/>
      <c r="AF338"/>
      <c r="AG338"/>
      <c r="AH338"/>
      <c r="AI338"/>
      <c r="AJ338"/>
      <c r="AK338"/>
      <c r="AL338"/>
      <c r="AM338"/>
      <c r="AN338"/>
      <c r="AO338"/>
    </row>
    <row r="339" spans="1:41" s="2" customFormat="1" ht="12.75" x14ac:dyDescent="0.2">
      <c r="A339" s="19"/>
      <c r="B339" s="19"/>
      <c r="C339" s="19"/>
      <c r="D339" s="19"/>
      <c r="E339" s="19"/>
      <c r="F339" s="19"/>
      <c r="G339" s="19"/>
      <c r="H339" s="19"/>
      <c r="I339" s="19"/>
      <c r="J339" s="19"/>
      <c r="K339" s="19"/>
      <c r="L339" s="19"/>
      <c r="M339" s="19"/>
      <c r="N339" s="19"/>
      <c r="O339" s="19"/>
      <c r="P339" s="19"/>
      <c r="Q339"/>
      <c r="R339"/>
      <c r="S339"/>
      <c r="T339"/>
      <c r="U339"/>
      <c r="V339"/>
      <c r="W339"/>
      <c r="X339"/>
      <c r="Y339"/>
      <c r="Z339"/>
      <c r="AA339"/>
      <c r="AB339"/>
      <c r="AC339"/>
      <c r="AD339"/>
      <c r="AE339"/>
      <c r="AF339"/>
      <c r="AG339"/>
      <c r="AH339"/>
      <c r="AI339"/>
      <c r="AJ339"/>
      <c r="AK339"/>
      <c r="AL339"/>
      <c r="AM339"/>
      <c r="AN339"/>
      <c r="AO339"/>
    </row>
    <row r="340" spans="1:41" s="2" customFormat="1" ht="12.75" x14ac:dyDescent="0.2">
      <c r="A340" s="19"/>
      <c r="B340" s="19"/>
      <c r="C340" s="19"/>
      <c r="D340" s="19"/>
      <c r="E340" s="19"/>
      <c r="F340" s="19"/>
      <c r="G340" s="19"/>
      <c r="H340" s="19"/>
      <c r="I340" s="19"/>
      <c r="J340" s="19"/>
      <c r="K340" s="19"/>
      <c r="L340" s="19"/>
      <c r="M340" s="19"/>
      <c r="N340" s="19"/>
      <c r="O340" s="19"/>
      <c r="P340" s="19"/>
      <c r="Q340"/>
      <c r="R340"/>
      <c r="S340"/>
      <c r="T340"/>
      <c r="U340"/>
      <c r="V340"/>
      <c r="W340"/>
      <c r="X340"/>
      <c r="Y340"/>
      <c r="Z340"/>
      <c r="AA340"/>
      <c r="AB340"/>
      <c r="AC340"/>
      <c r="AD340"/>
      <c r="AE340"/>
      <c r="AF340"/>
      <c r="AG340"/>
      <c r="AH340"/>
      <c r="AI340"/>
      <c r="AJ340"/>
      <c r="AK340"/>
      <c r="AL340"/>
      <c r="AM340"/>
      <c r="AN340"/>
      <c r="AO340"/>
    </row>
    <row r="341" spans="1:41" s="2" customFormat="1" ht="12.75" x14ac:dyDescent="0.2">
      <c r="A341" s="19"/>
      <c r="B341" s="19"/>
      <c r="C341" s="19"/>
      <c r="D341" s="19"/>
      <c r="E341" s="19"/>
      <c r="F341" s="19"/>
      <c r="G341" s="19"/>
      <c r="H341" s="19"/>
      <c r="I341" s="19"/>
      <c r="J341" s="19"/>
      <c r="K341" s="19"/>
      <c r="L341" s="19"/>
      <c r="M341" s="19"/>
      <c r="N341" s="19"/>
      <c r="O341" s="19"/>
      <c r="P341" s="19"/>
      <c r="Q341"/>
      <c r="R341"/>
      <c r="S341"/>
      <c r="T341"/>
      <c r="U341"/>
      <c r="V341"/>
      <c r="W341"/>
      <c r="X341"/>
      <c r="Y341"/>
      <c r="Z341"/>
      <c r="AA341"/>
      <c r="AB341"/>
      <c r="AC341"/>
      <c r="AD341"/>
      <c r="AE341"/>
      <c r="AF341"/>
      <c r="AG341"/>
      <c r="AH341"/>
      <c r="AI341"/>
      <c r="AJ341"/>
      <c r="AK341"/>
      <c r="AL341"/>
      <c r="AM341"/>
      <c r="AN341"/>
      <c r="AO341"/>
    </row>
    <row r="342" spans="1:41" s="2" customFormat="1" ht="12.75" x14ac:dyDescent="0.2">
      <c r="A342" s="19"/>
      <c r="B342" s="19"/>
      <c r="C342" s="19"/>
      <c r="D342" s="19"/>
      <c r="E342" s="19"/>
      <c r="F342" s="19"/>
      <c r="G342" s="19"/>
      <c r="H342" s="19"/>
      <c r="I342" s="19"/>
      <c r="J342" s="19"/>
      <c r="K342" s="19"/>
      <c r="L342" s="19"/>
      <c r="M342" s="19"/>
      <c r="N342" s="19"/>
      <c r="O342" s="19"/>
      <c r="P342" s="19"/>
      <c r="Q342"/>
      <c r="R342"/>
      <c r="S342"/>
      <c r="T342"/>
      <c r="U342"/>
      <c r="V342"/>
      <c r="W342"/>
      <c r="X342"/>
      <c r="Y342"/>
      <c r="Z342"/>
      <c r="AA342"/>
      <c r="AB342"/>
      <c r="AC342"/>
      <c r="AD342"/>
      <c r="AE342"/>
      <c r="AF342"/>
      <c r="AG342"/>
      <c r="AH342"/>
      <c r="AI342"/>
      <c r="AJ342"/>
      <c r="AK342"/>
      <c r="AL342"/>
      <c r="AM342"/>
      <c r="AN342"/>
      <c r="AO342"/>
    </row>
    <row r="343" spans="1:41" s="2" customFormat="1" ht="12.75" x14ac:dyDescent="0.2">
      <c r="A343" s="19"/>
      <c r="B343" s="19"/>
      <c r="C343" s="19"/>
      <c r="D343" s="19"/>
      <c r="E343" s="19"/>
      <c r="F343" s="19"/>
      <c r="G343" s="19"/>
      <c r="H343" s="19"/>
      <c r="I343" s="19"/>
      <c r="J343" s="19"/>
      <c r="K343" s="19"/>
      <c r="L343" s="19"/>
      <c r="M343" s="19"/>
      <c r="N343" s="19"/>
      <c r="O343" s="19"/>
      <c r="P343" s="19"/>
      <c r="Q343"/>
      <c r="R343"/>
      <c r="S343"/>
      <c r="T343"/>
      <c r="U343"/>
      <c r="V343"/>
      <c r="W343"/>
      <c r="X343"/>
      <c r="Y343"/>
      <c r="Z343"/>
      <c r="AA343"/>
      <c r="AB343"/>
      <c r="AC343"/>
      <c r="AD343"/>
      <c r="AE343"/>
      <c r="AF343"/>
      <c r="AG343"/>
      <c r="AH343"/>
      <c r="AI343"/>
      <c r="AJ343"/>
      <c r="AK343"/>
      <c r="AL343"/>
      <c r="AM343"/>
      <c r="AN343"/>
      <c r="AO343"/>
    </row>
    <row r="344" spans="1:41" s="2" customFormat="1" ht="12.75" x14ac:dyDescent="0.2">
      <c r="A344" s="19"/>
      <c r="B344" s="19"/>
      <c r="C344" s="19"/>
      <c r="D344" s="19"/>
      <c r="E344" s="19"/>
      <c r="F344" s="19"/>
      <c r="G344" s="19"/>
      <c r="H344" s="19"/>
      <c r="I344" s="19"/>
      <c r="J344" s="19"/>
      <c r="K344" s="19"/>
      <c r="L344" s="19"/>
      <c r="M344" s="19"/>
      <c r="N344" s="19"/>
      <c r="O344" s="19"/>
      <c r="P344" s="19"/>
      <c r="Q344"/>
      <c r="R344"/>
      <c r="S344"/>
      <c r="T344"/>
      <c r="U344"/>
      <c r="V344"/>
      <c r="W344"/>
      <c r="X344"/>
      <c r="Y344"/>
      <c r="Z344"/>
      <c r="AA344"/>
      <c r="AB344"/>
      <c r="AC344"/>
      <c r="AD344"/>
      <c r="AE344"/>
      <c r="AF344"/>
      <c r="AG344"/>
      <c r="AH344"/>
      <c r="AI344"/>
      <c r="AJ344"/>
      <c r="AK344"/>
      <c r="AL344"/>
      <c r="AM344"/>
      <c r="AN344"/>
      <c r="AO344"/>
    </row>
    <row r="345" spans="1:41" s="2" customFormat="1" ht="12.75" x14ac:dyDescent="0.2">
      <c r="A345" s="19"/>
      <c r="B345" s="19"/>
      <c r="C345" s="19"/>
      <c r="D345" s="19"/>
      <c r="E345" s="19"/>
      <c r="F345" s="19"/>
      <c r="G345" s="19"/>
      <c r="H345" s="19"/>
      <c r="I345" s="19"/>
      <c r="J345" s="19"/>
      <c r="K345" s="19"/>
      <c r="L345" s="19"/>
      <c r="M345" s="19"/>
      <c r="N345" s="19"/>
      <c r="O345" s="19"/>
      <c r="P345" s="19"/>
      <c r="Q345"/>
      <c r="R345"/>
      <c r="S345"/>
      <c r="T345"/>
      <c r="U345"/>
      <c r="V345"/>
      <c r="W345"/>
      <c r="X345"/>
      <c r="Y345"/>
      <c r="Z345"/>
      <c r="AA345"/>
      <c r="AB345"/>
      <c r="AC345"/>
      <c r="AD345"/>
      <c r="AE345"/>
      <c r="AF345"/>
      <c r="AG345"/>
      <c r="AH345"/>
      <c r="AI345"/>
      <c r="AJ345"/>
      <c r="AK345"/>
      <c r="AL345"/>
      <c r="AM345"/>
      <c r="AN345"/>
      <c r="AO345"/>
    </row>
    <row r="346" spans="1:41" s="2" customFormat="1" ht="12.75" x14ac:dyDescent="0.2">
      <c r="A346" s="19"/>
      <c r="B346" s="19"/>
      <c r="C346" s="19"/>
      <c r="D346" s="19"/>
      <c r="E346" s="19"/>
      <c r="F346" s="19"/>
      <c r="G346" s="19"/>
      <c r="H346" s="19"/>
      <c r="I346" s="19"/>
      <c r="J346" s="19"/>
      <c r="K346" s="19"/>
      <c r="L346" s="19"/>
      <c r="M346" s="19"/>
      <c r="N346" s="19"/>
      <c r="O346" s="19"/>
      <c r="P346" s="19"/>
      <c r="Q346"/>
      <c r="R346"/>
      <c r="S346"/>
      <c r="T346"/>
      <c r="U346"/>
      <c r="V346"/>
      <c r="W346"/>
      <c r="X346"/>
      <c r="Y346"/>
      <c r="Z346"/>
      <c r="AA346"/>
      <c r="AB346"/>
      <c r="AC346"/>
      <c r="AD346"/>
      <c r="AE346"/>
      <c r="AF346"/>
      <c r="AG346"/>
      <c r="AH346"/>
      <c r="AI346"/>
      <c r="AJ346"/>
      <c r="AK346"/>
      <c r="AL346"/>
      <c r="AM346"/>
      <c r="AN346"/>
      <c r="AO346"/>
    </row>
    <row r="347" spans="1:41" s="2" customFormat="1" ht="12.75" x14ac:dyDescent="0.2">
      <c r="A347" s="19"/>
      <c r="B347" s="19"/>
      <c r="C347" s="19"/>
      <c r="D347" s="19"/>
      <c r="E347" s="19"/>
      <c r="F347" s="19"/>
      <c r="G347" s="19"/>
      <c r="H347" s="19"/>
      <c r="I347" s="19"/>
      <c r="J347" s="19"/>
      <c r="K347" s="19"/>
      <c r="L347" s="19"/>
      <c r="M347" s="19"/>
      <c r="N347" s="19"/>
      <c r="O347" s="19"/>
      <c r="P347" s="19"/>
      <c r="Q347"/>
      <c r="R347"/>
      <c r="S347"/>
      <c r="T347"/>
      <c r="U347"/>
      <c r="V347"/>
      <c r="W347"/>
      <c r="X347"/>
      <c r="Y347"/>
      <c r="Z347"/>
      <c r="AA347"/>
      <c r="AB347"/>
      <c r="AC347"/>
      <c r="AD347"/>
      <c r="AE347"/>
      <c r="AF347"/>
      <c r="AG347"/>
      <c r="AH347"/>
      <c r="AI347"/>
      <c r="AJ347"/>
      <c r="AK347"/>
      <c r="AL347"/>
      <c r="AM347"/>
      <c r="AN347"/>
      <c r="AO347"/>
    </row>
    <row r="348" spans="1:41" s="2" customFormat="1" ht="12.75" x14ac:dyDescent="0.2">
      <c r="A348" s="19"/>
      <c r="B348" s="19"/>
      <c r="C348" s="19"/>
      <c r="D348" s="19"/>
      <c r="E348" s="19"/>
      <c r="F348" s="19"/>
      <c r="G348" s="19"/>
      <c r="H348" s="19"/>
      <c r="I348" s="19"/>
      <c r="J348" s="19"/>
      <c r="K348" s="19"/>
      <c r="L348" s="19"/>
      <c r="M348" s="19"/>
      <c r="N348" s="19"/>
      <c r="O348" s="19"/>
      <c r="P348" s="19"/>
      <c r="Q348"/>
      <c r="R348"/>
      <c r="S348"/>
      <c r="T348"/>
      <c r="U348"/>
      <c r="V348"/>
      <c r="W348"/>
      <c r="X348"/>
      <c r="Y348"/>
      <c r="Z348"/>
      <c r="AA348"/>
      <c r="AB348"/>
      <c r="AC348"/>
      <c r="AD348"/>
      <c r="AE348"/>
      <c r="AF348"/>
      <c r="AG348"/>
      <c r="AH348"/>
      <c r="AI348"/>
      <c r="AJ348"/>
      <c r="AK348"/>
      <c r="AL348"/>
      <c r="AM348"/>
      <c r="AN348"/>
      <c r="AO348"/>
    </row>
    <row r="349" spans="1:41" s="2" customFormat="1" ht="12.75" x14ac:dyDescent="0.2">
      <c r="A349" s="19"/>
      <c r="B349" s="19"/>
      <c r="C349" s="19"/>
      <c r="D349" s="19"/>
      <c r="E349" s="19"/>
      <c r="F349" s="19"/>
      <c r="G349" s="19"/>
      <c r="H349" s="19"/>
      <c r="I349" s="19"/>
      <c r="J349" s="19"/>
      <c r="K349" s="19"/>
      <c r="L349" s="19"/>
      <c r="M349" s="19"/>
      <c r="N349" s="19"/>
      <c r="O349" s="19"/>
      <c r="P349" s="19"/>
      <c r="Q349"/>
      <c r="R349"/>
      <c r="S349"/>
      <c r="T349"/>
      <c r="U349"/>
      <c r="V349"/>
      <c r="W349"/>
      <c r="X349"/>
      <c r="Y349"/>
      <c r="Z349"/>
      <c r="AA349"/>
      <c r="AB349"/>
      <c r="AC349"/>
      <c r="AD349"/>
      <c r="AE349"/>
      <c r="AF349"/>
      <c r="AG349"/>
      <c r="AH349"/>
      <c r="AI349"/>
      <c r="AJ349"/>
      <c r="AK349"/>
      <c r="AL349"/>
      <c r="AM349"/>
      <c r="AN349"/>
      <c r="AO349"/>
    </row>
    <row r="350" spans="1:41" s="2" customFormat="1" ht="12.75" x14ac:dyDescent="0.2">
      <c r="A350" s="19"/>
      <c r="B350" s="19"/>
      <c r="C350" s="19"/>
      <c r="D350" s="19"/>
      <c r="E350" s="19"/>
      <c r="F350" s="19"/>
      <c r="G350" s="19"/>
      <c r="H350" s="19"/>
      <c r="I350" s="19"/>
      <c r="J350" s="19"/>
      <c r="K350" s="19"/>
      <c r="L350" s="19"/>
      <c r="M350" s="19"/>
      <c r="N350" s="19"/>
      <c r="O350" s="19"/>
      <c r="P350" s="19"/>
      <c r="Q350"/>
      <c r="R350"/>
      <c r="S350"/>
      <c r="T350"/>
      <c r="U350"/>
      <c r="V350"/>
      <c r="W350"/>
      <c r="X350"/>
      <c r="Y350"/>
      <c r="Z350"/>
      <c r="AA350"/>
      <c r="AB350"/>
      <c r="AC350"/>
      <c r="AD350"/>
      <c r="AE350"/>
      <c r="AF350"/>
      <c r="AG350"/>
      <c r="AH350"/>
      <c r="AI350"/>
      <c r="AJ350"/>
      <c r="AK350"/>
      <c r="AL350"/>
      <c r="AM350"/>
      <c r="AN350"/>
      <c r="AO350"/>
    </row>
    <row r="351" spans="1:41" s="2" customFormat="1" ht="12.75" x14ac:dyDescent="0.2">
      <c r="A351" s="19"/>
      <c r="B351" s="19"/>
      <c r="C351" s="19"/>
      <c r="D351" s="19"/>
      <c r="E351" s="19"/>
      <c r="F351" s="19"/>
      <c r="G351" s="19"/>
      <c r="H351" s="19"/>
      <c r="I351" s="19"/>
      <c r="J351" s="19"/>
      <c r="K351" s="19"/>
      <c r="L351" s="19"/>
      <c r="M351" s="19"/>
      <c r="N351" s="19"/>
      <c r="O351" s="19"/>
      <c r="P351" s="19"/>
      <c r="Q351"/>
      <c r="R351"/>
      <c r="S351"/>
      <c r="T351"/>
      <c r="U351"/>
      <c r="V351"/>
      <c r="W351"/>
      <c r="X351"/>
      <c r="Y351"/>
      <c r="Z351"/>
      <c r="AA351"/>
      <c r="AB351"/>
      <c r="AC351"/>
      <c r="AD351"/>
      <c r="AE351"/>
      <c r="AF351"/>
      <c r="AG351"/>
      <c r="AH351"/>
      <c r="AI351"/>
      <c r="AJ351"/>
      <c r="AK351"/>
      <c r="AL351"/>
      <c r="AM351"/>
      <c r="AN351"/>
      <c r="AO351"/>
    </row>
    <row r="352" spans="1:41" s="2" customFormat="1" ht="12.75" x14ac:dyDescent="0.2">
      <c r="A352" s="19"/>
      <c r="B352" s="19"/>
      <c r="C352" s="19"/>
      <c r="D352" s="19"/>
      <c r="E352" s="19"/>
      <c r="F352" s="19"/>
      <c r="G352" s="19"/>
      <c r="H352" s="19"/>
      <c r="I352" s="19"/>
      <c r="J352" s="19"/>
      <c r="K352" s="19"/>
      <c r="L352" s="19"/>
      <c r="M352" s="19"/>
      <c r="N352" s="19"/>
      <c r="O352" s="19"/>
      <c r="P352" s="19"/>
      <c r="Q352"/>
      <c r="R352"/>
      <c r="S352"/>
      <c r="T352"/>
      <c r="U352"/>
      <c r="V352"/>
      <c r="W352"/>
      <c r="X352"/>
      <c r="Y352"/>
      <c r="Z352"/>
      <c r="AA352"/>
      <c r="AB352"/>
      <c r="AC352"/>
      <c r="AD352"/>
      <c r="AE352"/>
      <c r="AF352"/>
      <c r="AG352"/>
      <c r="AH352"/>
      <c r="AI352"/>
      <c r="AJ352"/>
      <c r="AK352"/>
      <c r="AL352"/>
      <c r="AM352"/>
      <c r="AN352"/>
      <c r="AO352"/>
    </row>
    <row r="353" spans="1:41" s="2" customFormat="1" ht="12.75" x14ac:dyDescent="0.2">
      <c r="A353" s="19"/>
      <c r="B353" s="19"/>
      <c r="C353" s="19"/>
      <c r="D353" s="19"/>
      <c r="E353" s="19"/>
      <c r="F353" s="19"/>
      <c r="G353" s="19"/>
      <c r="H353" s="19"/>
      <c r="I353" s="19"/>
      <c r="J353" s="19"/>
      <c r="K353" s="19"/>
      <c r="L353" s="19"/>
      <c r="M353" s="19"/>
      <c r="N353" s="19"/>
      <c r="O353" s="19"/>
      <c r="P353" s="19"/>
      <c r="Q353"/>
      <c r="R353"/>
      <c r="S353"/>
      <c r="T353"/>
      <c r="U353"/>
      <c r="V353"/>
      <c r="W353"/>
      <c r="X353"/>
      <c r="Y353"/>
      <c r="Z353"/>
      <c r="AA353"/>
      <c r="AB353"/>
      <c r="AC353"/>
      <c r="AD353"/>
      <c r="AE353"/>
      <c r="AF353"/>
      <c r="AG353"/>
      <c r="AH353"/>
      <c r="AI353"/>
      <c r="AJ353"/>
      <c r="AK353"/>
      <c r="AL353"/>
      <c r="AM353"/>
      <c r="AN353"/>
      <c r="AO353"/>
    </row>
    <row r="354" spans="1:41" s="2" customFormat="1" ht="12.75" x14ac:dyDescent="0.2">
      <c r="A354" s="19"/>
      <c r="B354" s="19"/>
      <c r="C354" s="19"/>
      <c r="D354" s="19"/>
      <c r="E354" s="19"/>
      <c r="F354" s="19"/>
      <c r="G354" s="19"/>
      <c r="H354" s="19"/>
      <c r="I354" s="19"/>
      <c r="J354" s="19"/>
      <c r="K354" s="19"/>
      <c r="L354" s="19"/>
      <c r="M354" s="19"/>
      <c r="N354" s="19"/>
      <c r="O354" s="19"/>
      <c r="P354" s="19"/>
      <c r="Q354"/>
      <c r="R354"/>
      <c r="S354"/>
      <c r="T354"/>
      <c r="U354"/>
      <c r="V354"/>
      <c r="W354"/>
      <c r="X354"/>
      <c r="Y354"/>
      <c r="Z354"/>
      <c r="AA354"/>
      <c r="AB354"/>
      <c r="AC354"/>
      <c r="AD354"/>
      <c r="AE354"/>
      <c r="AF354"/>
      <c r="AG354"/>
      <c r="AH354"/>
      <c r="AI354"/>
      <c r="AJ354"/>
      <c r="AK354"/>
      <c r="AL354"/>
      <c r="AM354"/>
      <c r="AN354"/>
      <c r="AO354"/>
    </row>
    <row r="355" spans="1:41" s="2" customFormat="1" ht="12.75" x14ac:dyDescent="0.2">
      <c r="A355" s="19"/>
      <c r="B355" s="19"/>
      <c r="C355" s="19"/>
      <c r="D355" s="19"/>
      <c r="E355" s="19"/>
      <c r="F355" s="19"/>
      <c r="G355" s="19"/>
      <c r="H355" s="19"/>
      <c r="I355" s="19"/>
      <c r="J355" s="19"/>
      <c r="K355" s="19"/>
      <c r="L355" s="19"/>
      <c r="M355" s="19"/>
      <c r="N355" s="19"/>
      <c r="O355" s="19"/>
      <c r="P355" s="19"/>
      <c r="Q355"/>
      <c r="R355"/>
      <c r="S355"/>
      <c r="T355"/>
      <c r="U355"/>
      <c r="V355"/>
      <c r="W355"/>
      <c r="X355"/>
      <c r="Y355"/>
      <c r="Z355"/>
      <c r="AA355"/>
      <c r="AB355"/>
      <c r="AC355"/>
      <c r="AD355"/>
      <c r="AE355"/>
      <c r="AF355"/>
      <c r="AG355"/>
      <c r="AH355"/>
      <c r="AI355"/>
      <c r="AJ355"/>
      <c r="AK355"/>
      <c r="AL355"/>
      <c r="AM355"/>
      <c r="AN355"/>
      <c r="AO355"/>
    </row>
    <row r="356" spans="1:41" s="2" customFormat="1" ht="12.75" x14ac:dyDescent="0.2">
      <c r="A356" s="19"/>
      <c r="B356" s="19"/>
      <c r="C356" s="19"/>
      <c r="D356" s="19"/>
      <c r="E356" s="19"/>
      <c r="F356" s="19"/>
      <c r="G356" s="19"/>
      <c r="H356" s="19"/>
      <c r="I356" s="19"/>
      <c r="J356" s="19"/>
      <c r="K356" s="19"/>
      <c r="L356" s="19"/>
      <c r="M356" s="19"/>
      <c r="N356" s="19"/>
      <c r="O356" s="19"/>
      <c r="P356" s="19"/>
      <c r="Q356"/>
      <c r="R356"/>
      <c r="S356"/>
      <c r="T356"/>
      <c r="U356"/>
      <c r="V356"/>
      <c r="W356"/>
      <c r="X356"/>
      <c r="Y356"/>
      <c r="Z356"/>
      <c r="AA356"/>
      <c r="AB356"/>
      <c r="AC356"/>
      <c r="AD356"/>
      <c r="AE356"/>
      <c r="AF356"/>
      <c r="AG356"/>
      <c r="AH356"/>
      <c r="AI356"/>
      <c r="AJ356"/>
      <c r="AK356"/>
      <c r="AL356"/>
      <c r="AM356"/>
      <c r="AN356"/>
      <c r="AO356"/>
    </row>
    <row r="357" spans="1:41" s="2" customFormat="1" ht="12.75" x14ac:dyDescent="0.2">
      <c r="A357" s="19"/>
      <c r="B357" s="19"/>
      <c r="C357" s="19"/>
      <c r="D357" s="19"/>
      <c r="E357" s="19"/>
      <c r="F357" s="19"/>
      <c r="G357" s="19"/>
      <c r="H357" s="19"/>
      <c r="I357" s="19"/>
      <c r="J357" s="19"/>
      <c r="K357" s="19"/>
      <c r="L357" s="19"/>
      <c r="M357" s="19"/>
      <c r="N357" s="19"/>
      <c r="O357" s="19"/>
      <c r="P357" s="19"/>
      <c r="Q357"/>
      <c r="R357"/>
      <c r="S357"/>
      <c r="T357"/>
      <c r="U357"/>
      <c r="V357"/>
      <c r="W357"/>
      <c r="X357"/>
      <c r="Y357"/>
      <c r="Z357"/>
      <c r="AA357"/>
      <c r="AB357"/>
      <c r="AC357"/>
      <c r="AD357"/>
      <c r="AE357"/>
      <c r="AF357"/>
      <c r="AG357"/>
      <c r="AH357"/>
      <c r="AI357"/>
      <c r="AJ357"/>
      <c r="AK357"/>
      <c r="AL357"/>
      <c r="AM357"/>
      <c r="AN357"/>
      <c r="AO357"/>
    </row>
    <row r="358" spans="1:41" s="2" customFormat="1" ht="12.75" x14ac:dyDescent="0.2">
      <c r="A358" s="19"/>
      <c r="B358" s="19"/>
      <c r="C358" s="19"/>
      <c r="D358" s="19"/>
      <c r="E358" s="19"/>
      <c r="F358" s="19"/>
      <c r="G358" s="19"/>
      <c r="H358" s="19"/>
      <c r="I358" s="19"/>
      <c r="J358" s="19"/>
      <c r="K358" s="19"/>
      <c r="L358" s="19"/>
      <c r="M358" s="19"/>
      <c r="N358" s="19"/>
      <c r="O358" s="19"/>
      <c r="P358" s="19"/>
      <c r="Q358"/>
      <c r="R358"/>
      <c r="S358"/>
      <c r="T358"/>
      <c r="U358"/>
      <c r="V358"/>
      <c r="W358"/>
      <c r="X358"/>
      <c r="Y358"/>
      <c r="Z358"/>
      <c r="AA358"/>
      <c r="AB358"/>
      <c r="AC358"/>
      <c r="AD358"/>
      <c r="AE358"/>
      <c r="AF358"/>
      <c r="AG358"/>
      <c r="AH358"/>
      <c r="AI358"/>
      <c r="AJ358"/>
      <c r="AK358"/>
      <c r="AL358"/>
      <c r="AM358"/>
      <c r="AN358"/>
      <c r="AO358"/>
    </row>
    <row r="359" spans="1:41" s="2" customFormat="1" ht="12.75" x14ac:dyDescent="0.2">
      <c r="A359" s="19"/>
      <c r="B359" s="19"/>
      <c r="C359" s="19"/>
      <c r="D359" s="19"/>
      <c r="E359" s="19"/>
      <c r="F359" s="19"/>
      <c r="G359" s="19"/>
      <c r="H359" s="19"/>
      <c r="I359" s="19"/>
      <c r="J359" s="19"/>
      <c r="K359" s="19"/>
      <c r="L359" s="19"/>
      <c r="M359" s="19"/>
      <c r="N359" s="19"/>
      <c r="O359" s="19"/>
      <c r="P359" s="19"/>
      <c r="Q359"/>
      <c r="R359"/>
      <c r="S359"/>
      <c r="T359"/>
      <c r="U359"/>
      <c r="V359"/>
      <c r="W359"/>
      <c r="X359"/>
      <c r="Y359"/>
      <c r="Z359"/>
      <c r="AA359"/>
      <c r="AB359"/>
      <c r="AC359"/>
      <c r="AD359"/>
      <c r="AE359"/>
      <c r="AF359"/>
      <c r="AG359"/>
      <c r="AH359"/>
      <c r="AI359"/>
      <c r="AJ359"/>
      <c r="AK359"/>
      <c r="AL359"/>
      <c r="AM359"/>
      <c r="AN359"/>
      <c r="AO359"/>
    </row>
    <row r="360" spans="1:41" s="2" customFormat="1" ht="12.75" x14ac:dyDescent="0.2">
      <c r="A360" s="19"/>
      <c r="B360" s="19"/>
      <c r="C360" s="19"/>
      <c r="D360" s="19"/>
      <c r="E360" s="19"/>
      <c r="F360" s="19"/>
      <c r="G360" s="19"/>
      <c r="H360" s="19"/>
      <c r="I360" s="19"/>
      <c r="J360" s="19"/>
      <c r="K360" s="19"/>
      <c r="L360" s="19"/>
      <c r="M360" s="19"/>
      <c r="N360" s="19"/>
      <c r="O360" s="19"/>
      <c r="P360" s="19"/>
      <c r="Q360"/>
      <c r="R360"/>
      <c r="S360"/>
      <c r="T360"/>
      <c r="U360"/>
      <c r="V360"/>
      <c r="W360"/>
      <c r="X360"/>
      <c r="Y360"/>
      <c r="Z360"/>
      <c r="AA360"/>
      <c r="AB360"/>
      <c r="AC360"/>
      <c r="AD360"/>
      <c r="AE360"/>
      <c r="AF360"/>
      <c r="AG360"/>
      <c r="AH360"/>
      <c r="AI360"/>
      <c r="AJ360"/>
      <c r="AK360"/>
      <c r="AL360"/>
      <c r="AM360"/>
      <c r="AN360"/>
      <c r="AO360"/>
    </row>
    <row r="361" spans="1:41" s="2" customFormat="1" ht="12.75" x14ac:dyDescent="0.2">
      <c r="A361" s="19"/>
      <c r="B361" s="19"/>
      <c r="C361" s="19"/>
      <c r="D361" s="19"/>
      <c r="E361" s="19"/>
      <c r="F361" s="19"/>
      <c r="G361" s="19"/>
      <c r="H361" s="19"/>
      <c r="I361" s="19"/>
      <c r="J361" s="19"/>
      <c r="K361" s="19"/>
      <c r="L361" s="19"/>
      <c r="M361" s="19"/>
      <c r="N361" s="19"/>
      <c r="O361" s="19"/>
      <c r="P361" s="19"/>
      <c r="Q361"/>
      <c r="R361"/>
      <c r="S361"/>
      <c r="T361"/>
      <c r="U361"/>
      <c r="V361"/>
      <c r="W361"/>
      <c r="X361"/>
      <c r="Y361"/>
      <c r="Z361"/>
      <c r="AA361"/>
      <c r="AB361"/>
      <c r="AC361"/>
      <c r="AD361"/>
      <c r="AE361"/>
      <c r="AF361"/>
      <c r="AG361"/>
      <c r="AH361"/>
      <c r="AI361"/>
      <c r="AJ361"/>
      <c r="AK361"/>
      <c r="AL361"/>
      <c r="AM361"/>
      <c r="AN361"/>
      <c r="AO361"/>
    </row>
    <row r="362" spans="1:41" s="2" customFormat="1" ht="12.75" x14ac:dyDescent="0.2">
      <c r="A362" s="19"/>
      <c r="B362" s="19"/>
      <c r="C362" s="19"/>
      <c r="D362" s="19"/>
      <c r="E362" s="19"/>
      <c r="F362" s="19"/>
      <c r="G362" s="19"/>
      <c r="H362" s="19"/>
      <c r="I362" s="19"/>
      <c r="J362" s="19"/>
      <c r="K362" s="19"/>
      <c r="L362" s="19"/>
      <c r="M362" s="19"/>
      <c r="N362" s="19"/>
      <c r="O362" s="19"/>
      <c r="P362" s="19"/>
      <c r="Q362"/>
      <c r="R362"/>
      <c r="S362"/>
      <c r="T362"/>
      <c r="U362"/>
      <c r="V362"/>
      <c r="W362"/>
      <c r="X362"/>
      <c r="Y362"/>
      <c r="Z362"/>
      <c r="AA362"/>
      <c r="AB362"/>
      <c r="AC362"/>
      <c r="AD362"/>
      <c r="AE362"/>
      <c r="AF362"/>
      <c r="AG362"/>
      <c r="AH362"/>
      <c r="AI362"/>
      <c r="AJ362"/>
      <c r="AK362"/>
      <c r="AL362"/>
      <c r="AM362"/>
      <c r="AN362"/>
      <c r="AO362"/>
    </row>
    <row r="363" spans="1:41" s="2" customFormat="1" ht="12.75" x14ac:dyDescent="0.2">
      <c r="A363" s="19"/>
      <c r="B363" s="19"/>
      <c r="C363" s="19"/>
      <c r="D363" s="19"/>
      <c r="E363" s="19"/>
      <c r="F363" s="19"/>
      <c r="G363" s="19"/>
      <c r="H363" s="19"/>
      <c r="I363" s="19"/>
      <c r="J363" s="19"/>
      <c r="K363" s="19"/>
      <c r="L363" s="19"/>
      <c r="M363" s="19"/>
      <c r="N363" s="19"/>
      <c r="O363" s="19"/>
      <c r="P363" s="19"/>
      <c r="Q363"/>
      <c r="R363"/>
      <c r="S363"/>
      <c r="T363"/>
      <c r="U363"/>
      <c r="V363"/>
      <c r="W363"/>
      <c r="X363"/>
      <c r="Y363"/>
      <c r="Z363"/>
      <c r="AA363"/>
      <c r="AB363"/>
      <c r="AC363"/>
      <c r="AD363"/>
      <c r="AE363"/>
      <c r="AF363"/>
      <c r="AG363"/>
      <c r="AH363"/>
      <c r="AI363"/>
      <c r="AJ363"/>
      <c r="AK363"/>
      <c r="AL363"/>
      <c r="AM363"/>
      <c r="AN363"/>
      <c r="AO363"/>
    </row>
    <row r="364" spans="1:41" s="2" customFormat="1" ht="12.75" x14ac:dyDescent="0.2">
      <c r="A364" s="19"/>
      <c r="B364" s="19"/>
      <c r="C364" s="19"/>
      <c r="D364" s="19"/>
      <c r="E364" s="19"/>
      <c r="F364" s="19"/>
      <c r="G364" s="19"/>
      <c r="H364" s="19"/>
      <c r="I364" s="19"/>
      <c r="J364" s="19"/>
      <c r="K364" s="19"/>
      <c r="L364" s="19"/>
      <c r="M364" s="19"/>
      <c r="N364" s="19"/>
      <c r="O364" s="19"/>
      <c r="P364" s="19"/>
      <c r="Q364"/>
      <c r="R364"/>
      <c r="S364"/>
      <c r="T364"/>
      <c r="U364"/>
      <c r="V364"/>
      <c r="W364"/>
      <c r="X364"/>
      <c r="Y364"/>
      <c r="Z364"/>
      <c r="AA364"/>
      <c r="AB364"/>
      <c r="AC364"/>
      <c r="AD364"/>
      <c r="AE364"/>
      <c r="AF364"/>
      <c r="AG364"/>
      <c r="AH364"/>
      <c r="AI364"/>
      <c r="AJ364"/>
      <c r="AK364"/>
      <c r="AL364"/>
      <c r="AM364"/>
      <c r="AN364"/>
      <c r="AO364"/>
    </row>
    <row r="365" spans="1:41" s="2" customFormat="1" ht="12.75" x14ac:dyDescent="0.2">
      <c r="A365" s="19"/>
      <c r="B365" s="19"/>
      <c r="C365" s="19"/>
      <c r="D365" s="19"/>
      <c r="E365" s="19"/>
      <c r="F365" s="19"/>
      <c r="G365" s="19"/>
      <c r="H365" s="19"/>
      <c r="I365" s="19"/>
      <c r="J365" s="19"/>
      <c r="K365" s="19"/>
      <c r="L365" s="19"/>
      <c r="M365" s="19"/>
      <c r="N365" s="19"/>
      <c r="O365" s="19"/>
      <c r="P365" s="19"/>
      <c r="Q365"/>
      <c r="R365"/>
      <c r="S365"/>
      <c r="T365"/>
      <c r="U365"/>
      <c r="V365"/>
      <c r="W365"/>
      <c r="X365"/>
      <c r="Y365"/>
      <c r="Z365"/>
      <c r="AA365"/>
      <c r="AB365"/>
      <c r="AC365"/>
      <c r="AD365"/>
      <c r="AE365"/>
      <c r="AF365"/>
      <c r="AG365"/>
      <c r="AH365"/>
      <c r="AI365"/>
      <c r="AJ365"/>
      <c r="AK365"/>
      <c r="AL365"/>
      <c r="AM365"/>
      <c r="AN365"/>
      <c r="AO365"/>
    </row>
    <row r="366" spans="1:41" s="2" customFormat="1" ht="12.75" x14ac:dyDescent="0.2">
      <c r="A366" s="19"/>
      <c r="B366" s="19"/>
      <c r="C366" s="19"/>
      <c r="D366" s="19"/>
      <c r="E366" s="19"/>
      <c r="F366" s="19"/>
      <c r="G366" s="19"/>
      <c r="H366" s="19"/>
      <c r="I366" s="19"/>
      <c r="J366" s="19"/>
      <c r="K366" s="19"/>
      <c r="L366" s="19"/>
      <c r="M366" s="19"/>
      <c r="N366" s="19"/>
      <c r="O366" s="19"/>
      <c r="P366" s="19"/>
      <c r="Q366"/>
      <c r="R366"/>
      <c r="S366"/>
      <c r="T366"/>
      <c r="U366"/>
      <c r="V366"/>
      <c r="W366"/>
      <c r="X366"/>
      <c r="Y366"/>
      <c r="Z366"/>
      <c r="AA366"/>
      <c r="AB366"/>
      <c r="AC366"/>
      <c r="AD366"/>
      <c r="AE366"/>
      <c r="AF366"/>
      <c r="AG366"/>
      <c r="AH366"/>
      <c r="AI366"/>
      <c r="AJ366"/>
      <c r="AK366"/>
      <c r="AL366"/>
      <c r="AM366"/>
      <c r="AN366"/>
      <c r="AO366"/>
    </row>
    <row r="367" spans="1:41" s="2" customFormat="1" ht="12.75" x14ac:dyDescent="0.2">
      <c r="A367" s="19"/>
      <c r="B367" s="19"/>
      <c r="C367" s="19"/>
      <c r="D367" s="19"/>
      <c r="E367" s="19"/>
      <c r="F367" s="19"/>
      <c r="G367" s="19"/>
      <c r="H367" s="19"/>
      <c r="I367" s="19"/>
      <c r="J367" s="19"/>
      <c r="K367" s="19"/>
      <c r="L367" s="19"/>
      <c r="M367" s="19"/>
      <c r="N367" s="19"/>
      <c r="O367" s="19"/>
      <c r="P367" s="19"/>
      <c r="Q367"/>
      <c r="R367"/>
      <c r="S367"/>
      <c r="T367"/>
      <c r="U367"/>
      <c r="V367"/>
      <c r="W367"/>
      <c r="X367"/>
      <c r="Y367"/>
      <c r="Z367"/>
      <c r="AA367"/>
      <c r="AB367"/>
      <c r="AC367"/>
      <c r="AD367"/>
      <c r="AE367"/>
      <c r="AF367"/>
      <c r="AG367"/>
      <c r="AH367"/>
      <c r="AI367"/>
      <c r="AJ367"/>
      <c r="AK367"/>
      <c r="AL367"/>
      <c r="AM367"/>
      <c r="AN367"/>
      <c r="AO367"/>
    </row>
    <row r="368" spans="1:41" s="2" customFormat="1" ht="12.75" x14ac:dyDescent="0.2">
      <c r="A368" s="19"/>
      <c r="B368" s="19"/>
      <c r="C368" s="19"/>
      <c r="D368" s="19"/>
      <c r="E368" s="19"/>
      <c r="F368" s="19"/>
      <c r="G368" s="19"/>
      <c r="H368" s="19"/>
      <c r="I368" s="19"/>
      <c r="J368" s="19"/>
      <c r="K368" s="19"/>
      <c r="L368" s="19"/>
      <c r="M368" s="19"/>
      <c r="N368" s="19"/>
      <c r="O368" s="19"/>
      <c r="P368" s="19"/>
      <c r="Q368"/>
      <c r="R368"/>
      <c r="S368"/>
      <c r="T368"/>
      <c r="U368"/>
      <c r="V368"/>
      <c r="W368"/>
      <c r="X368"/>
      <c r="Y368"/>
      <c r="Z368"/>
      <c r="AA368"/>
      <c r="AB368"/>
      <c r="AC368"/>
      <c r="AD368"/>
      <c r="AE368"/>
      <c r="AF368"/>
      <c r="AG368"/>
      <c r="AH368"/>
      <c r="AI368"/>
      <c r="AJ368"/>
      <c r="AK368"/>
      <c r="AL368"/>
      <c r="AM368"/>
      <c r="AN368"/>
      <c r="AO368"/>
    </row>
    <row r="369" spans="1:41" s="2" customFormat="1" ht="12.75" x14ac:dyDescent="0.2">
      <c r="A369" s="19"/>
      <c r="B369" s="19"/>
      <c r="C369" s="19"/>
      <c r="D369" s="19"/>
      <c r="E369" s="19"/>
      <c r="F369" s="19"/>
      <c r="G369" s="19"/>
      <c r="H369" s="19"/>
      <c r="I369" s="19"/>
      <c r="J369" s="19"/>
      <c r="K369" s="19"/>
      <c r="L369" s="19"/>
      <c r="M369" s="19"/>
      <c r="N369" s="19"/>
      <c r="O369" s="19"/>
      <c r="P369" s="19"/>
      <c r="Q369"/>
      <c r="R369"/>
      <c r="S369"/>
      <c r="T369"/>
      <c r="U369"/>
      <c r="V369"/>
      <c r="W369"/>
      <c r="X369"/>
      <c r="Y369"/>
      <c r="Z369"/>
      <c r="AA369"/>
      <c r="AB369"/>
      <c r="AC369"/>
      <c r="AD369"/>
      <c r="AE369"/>
      <c r="AF369"/>
      <c r="AG369"/>
      <c r="AH369"/>
      <c r="AI369"/>
      <c r="AJ369"/>
      <c r="AK369"/>
      <c r="AL369"/>
      <c r="AM369"/>
      <c r="AN369"/>
      <c r="AO369"/>
    </row>
    <row r="370" spans="1:41" s="2" customFormat="1" ht="12.75" x14ac:dyDescent="0.2">
      <c r="A370" s="19"/>
      <c r="B370" s="19"/>
      <c r="C370" s="19"/>
      <c r="D370" s="19"/>
      <c r="E370" s="19"/>
      <c r="F370" s="19"/>
      <c r="G370" s="19"/>
      <c r="H370" s="19"/>
      <c r="I370" s="19"/>
      <c r="J370" s="19"/>
      <c r="K370" s="19"/>
      <c r="L370" s="19"/>
      <c r="M370" s="19"/>
      <c r="N370" s="19"/>
      <c r="O370" s="19"/>
      <c r="P370" s="19"/>
      <c r="Q370"/>
      <c r="R370"/>
      <c r="S370"/>
      <c r="T370"/>
      <c r="U370"/>
      <c r="V370"/>
      <c r="W370"/>
      <c r="X370"/>
      <c r="Y370"/>
      <c r="Z370"/>
      <c r="AA370"/>
      <c r="AB370"/>
      <c r="AC370"/>
      <c r="AD370"/>
      <c r="AE370"/>
      <c r="AF370"/>
      <c r="AG370"/>
      <c r="AH370"/>
      <c r="AI370"/>
      <c r="AJ370"/>
      <c r="AK370"/>
      <c r="AL370"/>
      <c r="AM370"/>
      <c r="AN370"/>
      <c r="AO370"/>
    </row>
    <row r="371" spans="1:41" s="2" customFormat="1" ht="12.75" x14ac:dyDescent="0.2">
      <c r="A371" s="19"/>
      <c r="B371" s="19"/>
      <c r="C371" s="19"/>
      <c r="D371" s="19"/>
      <c r="E371" s="19"/>
      <c r="F371" s="19"/>
      <c r="G371" s="19"/>
      <c r="H371" s="19"/>
      <c r="I371" s="19"/>
      <c r="J371" s="19"/>
      <c r="K371" s="19"/>
      <c r="L371" s="19"/>
      <c r="M371" s="19"/>
      <c r="N371" s="19"/>
      <c r="O371" s="19"/>
      <c r="P371" s="19"/>
      <c r="Q371"/>
      <c r="R371"/>
      <c r="S371"/>
      <c r="T371"/>
      <c r="U371"/>
      <c r="V371"/>
      <c r="W371"/>
      <c r="X371"/>
      <c r="Y371"/>
      <c r="Z371"/>
      <c r="AA371"/>
      <c r="AB371"/>
      <c r="AC371"/>
      <c r="AD371"/>
      <c r="AE371"/>
      <c r="AF371"/>
      <c r="AG371"/>
      <c r="AH371"/>
      <c r="AI371"/>
      <c r="AJ371"/>
      <c r="AK371"/>
      <c r="AL371"/>
      <c r="AM371"/>
      <c r="AN371"/>
      <c r="AO371"/>
    </row>
    <row r="372" spans="1:41" s="2" customFormat="1" ht="12.75" x14ac:dyDescent="0.2">
      <c r="A372" s="19"/>
      <c r="B372" s="19"/>
      <c r="C372" s="19"/>
      <c r="D372" s="19"/>
      <c r="E372" s="19"/>
      <c r="F372" s="19"/>
      <c r="G372" s="19"/>
      <c r="H372" s="19"/>
      <c r="I372" s="19"/>
      <c r="J372" s="19"/>
      <c r="K372" s="19"/>
      <c r="L372" s="19"/>
      <c r="M372" s="19"/>
      <c r="N372" s="19"/>
      <c r="O372" s="19"/>
      <c r="P372" s="19"/>
      <c r="Q372"/>
      <c r="R372"/>
      <c r="S372"/>
      <c r="T372"/>
      <c r="U372"/>
      <c r="V372"/>
      <c r="W372"/>
      <c r="X372"/>
      <c r="Y372"/>
      <c r="Z372"/>
      <c r="AA372"/>
      <c r="AB372"/>
      <c r="AC372"/>
      <c r="AD372"/>
      <c r="AE372"/>
      <c r="AF372"/>
      <c r="AG372"/>
      <c r="AH372"/>
      <c r="AI372"/>
      <c r="AJ372"/>
      <c r="AK372"/>
      <c r="AL372"/>
      <c r="AM372"/>
      <c r="AN372"/>
      <c r="AO372"/>
    </row>
    <row r="373" spans="1:41" s="2" customFormat="1" ht="12.75" x14ac:dyDescent="0.2">
      <c r="A373" s="19"/>
      <c r="B373" s="19"/>
      <c r="C373" s="19"/>
      <c r="D373" s="19"/>
      <c r="E373" s="19"/>
      <c r="F373" s="19"/>
      <c r="G373" s="19"/>
      <c r="H373" s="19"/>
      <c r="I373" s="19"/>
      <c r="J373" s="19"/>
      <c r="K373" s="19"/>
      <c r="L373" s="19"/>
      <c r="M373" s="19"/>
      <c r="N373" s="19"/>
      <c r="O373" s="19"/>
      <c r="P373" s="19"/>
      <c r="Q373"/>
      <c r="R373"/>
      <c r="S373"/>
      <c r="T373"/>
      <c r="U373"/>
      <c r="V373"/>
      <c r="W373"/>
      <c r="X373"/>
      <c r="Y373"/>
      <c r="Z373"/>
      <c r="AA373"/>
      <c r="AB373"/>
      <c r="AC373"/>
      <c r="AD373"/>
      <c r="AE373"/>
      <c r="AF373"/>
      <c r="AG373"/>
      <c r="AH373"/>
      <c r="AI373"/>
      <c r="AJ373"/>
      <c r="AK373"/>
      <c r="AL373"/>
      <c r="AM373"/>
      <c r="AN373"/>
      <c r="AO373"/>
    </row>
    <row r="374" spans="1:41" s="2" customFormat="1" ht="12.75" x14ac:dyDescent="0.2">
      <c r="A374" s="19"/>
      <c r="B374" s="19"/>
      <c r="C374" s="19"/>
      <c r="D374" s="19"/>
      <c r="E374" s="19"/>
      <c r="F374" s="19"/>
      <c r="G374" s="19"/>
      <c r="H374" s="19"/>
      <c r="I374" s="19"/>
      <c r="J374" s="19"/>
      <c r="K374" s="19"/>
      <c r="L374" s="19"/>
      <c r="M374" s="19"/>
      <c r="N374" s="19"/>
      <c r="O374" s="19"/>
      <c r="P374" s="19"/>
      <c r="Q374"/>
      <c r="R374"/>
      <c r="S374"/>
      <c r="T374"/>
      <c r="U374"/>
      <c r="V374"/>
      <c r="W374"/>
      <c r="X374"/>
      <c r="Y374"/>
      <c r="Z374"/>
      <c r="AA374"/>
      <c r="AB374"/>
      <c r="AC374"/>
      <c r="AD374"/>
      <c r="AE374"/>
      <c r="AF374"/>
      <c r="AG374"/>
      <c r="AH374"/>
      <c r="AI374"/>
      <c r="AJ374"/>
      <c r="AK374"/>
      <c r="AL374"/>
      <c r="AM374"/>
      <c r="AN374"/>
      <c r="AO374"/>
    </row>
    <row r="375" spans="1:41" s="2" customFormat="1" ht="12.75" x14ac:dyDescent="0.2">
      <c r="A375" s="19"/>
      <c r="B375" s="19"/>
      <c r="C375" s="19"/>
      <c r="D375" s="19"/>
      <c r="E375" s="19"/>
      <c r="F375" s="19"/>
      <c r="G375" s="19"/>
      <c r="H375" s="19"/>
      <c r="I375" s="19"/>
      <c r="J375" s="19"/>
      <c r="K375" s="19"/>
      <c r="L375" s="19"/>
      <c r="M375" s="19"/>
      <c r="N375" s="19"/>
      <c r="O375" s="19"/>
      <c r="P375" s="19"/>
      <c r="Q375"/>
      <c r="R375"/>
      <c r="S375"/>
      <c r="T375"/>
      <c r="U375"/>
      <c r="V375"/>
      <c r="W375"/>
      <c r="X375"/>
      <c r="Y375"/>
      <c r="Z375"/>
      <c r="AA375"/>
      <c r="AB375"/>
      <c r="AC375"/>
      <c r="AD375"/>
      <c r="AE375"/>
      <c r="AF375"/>
      <c r="AG375"/>
      <c r="AH375"/>
      <c r="AI375"/>
      <c r="AJ375"/>
      <c r="AK375"/>
      <c r="AL375"/>
      <c r="AM375"/>
      <c r="AN375"/>
      <c r="AO375"/>
    </row>
    <row r="376" spans="1:41" s="2" customFormat="1" ht="12.75" x14ac:dyDescent="0.2">
      <c r="A376" s="19"/>
      <c r="B376" s="19"/>
      <c r="C376" s="19"/>
      <c r="D376" s="19"/>
      <c r="E376" s="19"/>
      <c r="F376" s="19"/>
      <c r="G376" s="19"/>
      <c r="H376" s="19"/>
      <c r="I376" s="19"/>
      <c r="J376" s="19"/>
      <c r="K376" s="19"/>
      <c r="L376" s="19"/>
      <c r="M376" s="19"/>
      <c r="N376" s="19"/>
      <c r="O376" s="19"/>
      <c r="P376" s="19"/>
      <c r="Q376"/>
      <c r="R376"/>
      <c r="S376"/>
      <c r="T376"/>
      <c r="U376"/>
      <c r="V376"/>
      <c r="W376"/>
      <c r="X376"/>
      <c r="Y376"/>
      <c r="Z376"/>
      <c r="AA376"/>
      <c r="AB376"/>
      <c r="AC376"/>
      <c r="AD376"/>
      <c r="AE376"/>
      <c r="AF376"/>
      <c r="AG376"/>
      <c r="AH376"/>
      <c r="AI376"/>
      <c r="AJ376"/>
      <c r="AK376"/>
      <c r="AL376"/>
      <c r="AM376"/>
      <c r="AN376"/>
      <c r="AO376"/>
    </row>
    <row r="377" spans="1:41" s="2" customFormat="1" ht="12.75" x14ac:dyDescent="0.2">
      <c r="A377" s="19"/>
      <c r="B377" s="19"/>
      <c r="C377" s="19"/>
      <c r="D377" s="19"/>
      <c r="E377" s="19"/>
      <c r="F377" s="19"/>
      <c r="G377" s="19"/>
      <c r="H377" s="19"/>
      <c r="I377" s="19"/>
      <c r="J377" s="19"/>
      <c r="K377" s="19"/>
      <c r="L377" s="19"/>
      <c r="M377" s="19"/>
      <c r="N377" s="19"/>
      <c r="O377" s="19"/>
      <c r="P377" s="19"/>
      <c r="Q377"/>
      <c r="R377"/>
      <c r="S377"/>
      <c r="T377"/>
      <c r="U377"/>
      <c r="V377"/>
      <c r="W377"/>
      <c r="X377"/>
      <c r="Y377"/>
      <c r="Z377"/>
      <c r="AA377"/>
      <c r="AB377"/>
      <c r="AC377"/>
      <c r="AD377"/>
      <c r="AE377"/>
      <c r="AF377"/>
      <c r="AG377"/>
      <c r="AH377"/>
      <c r="AI377"/>
      <c r="AJ377"/>
      <c r="AK377"/>
      <c r="AL377"/>
      <c r="AM377"/>
      <c r="AN377"/>
      <c r="AO377"/>
    </row>
    <row r="378" spans="1:41" s="2" customFormat="1" ht="12.75" x14ac:dyDescent="0.2">
      <c r="A378" s="19"/>
      <c r="B378" s="19"/>
      <c r="C378" s="19"/>
      <c r="D378" s="19"/>
      <c r="E378" s="19"/>
      <c r="F378" s="19"/>
      <c r="G378" s="19"/>
      <c r="H378" s="19"/>
      <c r="I378" s="19"/>
      <c r="J378" s="19"/>
      <c r="K378" s="19"/>
      <c r="L378" s="19"/>
      <c r="M378" s="19"/>
      <c r="N378" s="19"/>
      <c r="O378" s="19"/>
      <c r="P378" s="19"/>
      <c r="Q378"/>
      <c r="R378"/>
      <c r="S378"/>
      <c r="T378"/>
      <c r="U378"/>
      <c r="V378"/>
      <c r="W378"/>
      <c r="X378"/>
      <c r="Y378"/>
      <c r="Z378"/>
      <c r="AA378"/>
      <c r="AB378"/>
      <c r="AC378"/>
      <c r="AD378"/>
      <c r="AE378"/>
      <c r="AF378"/>
      <c r="AG378"/>
      <c r="AH378"/>
      <c r="AI378"/>
      <c r="AJ378"/>
      <c r="AK378"/>
      <c r="AL378"/>
      <c r="AM378"/>
      <c r="AN378"/>
      <c r="AO378"/>
    </row>
    <row r="379" spans="1:41" s="2" customFormat="1" ht="12.75" x14ac:dyDescent="0.2">
      <c r="A379" s="19"/>
      <c r="B379" s="19"/>
      <c r="C379" s="19"/>
      <c r="D379" s="19"/>
      <c r="E379" s="19"/>
      <c r="F379" s="19"/>
      <c r="G379" s="19"/>
      <c r="H379" s="19"/>
      <c r="I379" s="19"/>
      <c r="J379" s="19"/>
      <c r="K379" s="19"/>
      <c r="L379" s="19"/>
      <c r="M379" s="19"/>
      <c r="N379" s="19"/>
      <c r="O379" s="19"/>
      <c r="P379" s="19"/>
      <c r="Q379"/>
      <c r="R379"/>
      <c r="S379"/>
      <c r="T379"/>
      <c r="U379"/>
      <c r="V379"/>
      <c r="W379"/>
      <c r="X379"/>
      <c r="Y379"/>
      <c r="Z379"/>
      <c r="AA379"/>
      <c r="AB379"/>
      <c r="AC379"/>
      <c r="AD379"/>
      <c r="AE379"/>
      <c r="AF379"/>
      <c r="AG379"/>
      <c r="AH379"/>
      <c r="AI379"/>
      <c r="AJ379"/>
      <c r="AK379"/>
      <c r="AL379"/>
      <c r="AM379"/>
      <c r="AN379"/>
      <c r="AO379"/>
    </row>
    <row r="380" spans="1:41" s="2" customFormat="1" ht="12.75" x14ac:dyDescent="0.2">
      <c r="A380" s="19"/>
      <c r="B380" s="19"/>
      <c r="C380" s="19"/>
      <c r="D380" s="19"/>
      <c r="E380" s="19"/>
      <c r="F380" s="19"/>
      <c r="G380" s="19"/>
      <c r="H380" s="19"/>
      <c r="I380" s="19"/>
      <c r="J380" s="19"/>
      <c r="K380" s="19"/>
      <c r="L380" s="19"/>
      <c r="M380" s="19"/>
      <c r="N380" s="19"/>
      <c r="O380" s="19"/>
      <c r="P380" s="19"/>
      <c r="Q380"/>
      <c r="R380"/>
      <c r="S380"/>
      <c r="T380"/>
      <c r="U380"/>
      <c r="V380"/>
      <c r="W380"/>
      <c r="X380"/>
      <c r="Y380"/>
      <c r="Z380"/>
      <c r="AA380"/>
      <c r="AB380"/>
      <c r="AC380"/>
      <c r="AD380"/>
      <c r="AE380"/>
      <c r="AF380"/>
      <c r="AG380"/>
      <c r="AH380"/>
      <c r="AI380"/>
      <c r="AJ380"/>
      <c r="AK380"/>
      <c r="AL380"/>
      <c r="AM380"/>
      <c r="AN380"/>
      <c r="AO380"/>
    </row>
    <row r="381" spans="1:41" s="2" customFormat="1" ht="12.75" x14ac:dyDescent="0.2">
      <c r="A381" s="19"/>
      <c r="B381" s="19"/>
      <c r="C381" s="19"/>
      <c r="D381" s="19"/>
      <c r="E381" s="19"/>
      <c r="F381" s="19"/>
      <c r="G381" s="19"/>
      <c r="H381" s="19"/>
      <c r="I381" s="19"/>
      <c r="J381" s="19"/>
      <c r="K381" s="19"/>
      <c r="L381" s="19"/>
      <c r="M381" s="19"/>
      <c r="N381" s="19"/>
      <c r="O381" s="19"/>
      <c r="P381" s="19"/>
      <c r="Q381"/>
      <c r="R381"/>
      <c r="S381"/>
      <c r="T381"/>
      <c r="U381"/>
      <c r="V381"/>
      <c r="W381"/>
      <c r="X381"/>
      <c r="Y381"/>
      <c r="Z381"/>
      <c r="AA381"/>
      <c r="AB381"/>
      <c r="AC381"/>
      <c r="AD381"/>
      <c r="AE381"/>
      <c r="AF381"/>
      <c r="AG381"/>
      <c r="AH381"/>
      <c r="AI381"/>
      <c r="AJ381"/>
      <c r="AK381"/>
      <c r="AL381"/>
      <c r="AM381"/>
      <c r="AN381"/>
      <c r="AO381"/>
    </row>
    <row r="382" spans="1:41" s="2" customFormat="1" ht="12.75" x14ac:dyDescent="0.2">
      <c r="A382" s="19"/>
      <c r="B382" s="19"/>
      <c r="C382" s="19"/>
      <c r="D382" s="19"/>
      <c r="E382" s="19"/>
      <c r="F382" s="19"/>
      <c r="G382" s="19"/>
      <c r="H382" s="19"/>
      <c r="I382" s="19"/>
      <c r="J382" s="19"/>
      <c r="K382" s="19"/>
      <c r="L382" s="19"/>
      <c r="M382" s="19"/>
      <c r="N382" s="19"/>
      <c r="O382" s="19"/>
      <c r="P382" s="19"/>
      <c r="Q382"/>
      <c r="R382"/>
      <c r="S382"/>
      <c r="T382"/>
      <c r="U382"/>
      <c r="V382"/>
      <c r="W382"/>
      <c r="X382"/>
      <c r="Y382"/>
      <c r="Z382"/>
      <c r="AA382"/>
      <c r="AB382"/>
      <c r="AC382"/>
      <c r="AD382"/>
      <c r="AE382"/>
      <c r="AF382"/>
      <c r="AG382"/>
      <c r="AH382"/>
      <c r="AI382"/>
      <c r="AJ382"/>
      <c r="AK382"/>
      <c r="AL382"/>
      <c r="AM382"/>
      <c r="AN382"/>
      <c r="AO382"/>
    </row>
    <row r="383" spans="1:41" s="2" customFormat="1" ht="12.75" x14ac:dyDescent="0.2">
      <c r="A383" s="19"/>
      <c r="B383" s="19"/>
      <c r="C383" s="19"/>
      <c r="D383" s="19"/>
      <c r="E383" s="19"/>
      <c r="F383" s="19"/>
      <c r="G383" s="19"/>
      <c r="H383" s="19"/>
      <c r="I383" s="19"/>
      <c r="J383" s="19"/>
      <c r="K383" s="19"/>
      <c r="L383" s="19"/>
      <c r="M383" s="19"/>
      <c r="N383" s="19"/>
      <c r="O383" s="19"/>
      <c r="P383" s="19"/>
      <c r="Q383"/>
      <c r="R383"/>
      <c r="S383"/>
      <c r="T383"/>
      <c r="U383"/>
      <c r="V383"/>
      <c r="W383"/>
      <c r="X383"/>
      <c r="Y383"/>
      <c r="Z383"/>
      <c r="AA383"/>
      <c r="AB383"/>
      <c r="AC383"/>
      <c r="AD383"/>
      <c r="AE383"/>
      <c r="AF383"/>
      <c r="AG383"/>
      <c r="AH383"/>
      <c r="AI383"/>
      <c r="AJ383"/>
      <c r="AK383"/>
      <c r="AL383"/>
      <c r="AM383"/>
      <c r="AN383"/>
      <c r="AO383"/>
    </row>
    <row r="384" spans="1:41" s="2" customFormat="1" ht="12.75" x14ac:dyDescent="0.2">
      <c r="A384" s="19"/>
      <c r="B384" s="19"/>
      <c r="C384" s="19"/>
      <c r="D384" s="19"/>
      <c r="E384" s="19"/>
      <c r="F384" s="19"/>
      <c r="G384" s="19"/>
      <c r="H384" s="19"/>
      <c r="I384" s="19"/>
      <c r="J384" s="19"/>
      <c r="K384" s="19"/>
      <c r="L384" s="19"/>
      <c r="M384" s="19"/>
      <c r="N384" s="19"/>
      <c r="O384" s="19"/>
      <c r="P384" s="19"/>
      <c r="Q384"/>
      <c r="R384"/>
      <c r="S384"/>
      <c r="T384"/>
      <c r="U384"/>
      <c r="V384"/>
      <c r="W384"/>
      <c r="X384"/>
      <c r="Y384"/>
      <c r="Z384"/>
      <c r="AA384"/>
      <c r="AB384"/>
      <c r="AC384"/>
      <c r="AD384"/>
      <c r="AE384"/>
      <c r="AF384"/>
      <c r="AG384"/>
      <c r="AH384"/>
      <c r="AI384"/>
      <c r="AJ384"/>
      <c r="AK384"/>
      <c r="AL384"/>
      <c r="AM384"/>
      <c r="AN384"/>
      <c r="AO384"/>
    </row>
    <row r="385" spans="1:41" s="2" customFormat="1" ht="12.75" x14ac:dyDescent="0.2">
      <c r="A385" s="19"/>
      <c r="B385" s="19"/>
      <c r="C385" s="19"/>
      <c r="D385" s="19"/>
      <c r="E385" s="19"/>
      <c r="F385" s="19"/>
      <c r="G385" s="19"/>
      <c r="H385" s="19"/>
      <c r="I385" s="19"/>
      <c r="J385" s="19"/>
      <c r="K385" s="19"/>
      <c r="L385" s="19"/>
      <c r="M385" s="19"/>
      <c r="N385" s="19"/>
      <c r="O385" s="19"/>
      <c r="P385" s="19"/>
      <c r="Q385"/>
      <c r="R385"/>
      <c r="S385"/>
      <c r="T385"/>
      <c r="U385"/>
      <c r="V385"/>
      <c r="W385"/>
      <c r="X385"/>
      <c r="Y385"/>
      <c r="Z385"/>
      <c r="AA385"/>
      <c r="AB385"/>
      <c r="AC385"/>
      <c r="AD385"/>
      <c r="AE385"/>
      <c r="AF385"/>
      <c r="AG385"/>
      <c r="AH385"/>
      <c r="AI385"/>
      <c r="AJ385"/>
      <c r="AK385"/>
      <c r="AL385"/>
      <c r="AM385"/>
      <c r="AN385"/>
      <c r="AO385"/>
    </row>
    <row r="386" spans="1:41" s="2" customFormat="1" ht="12.75" x14ac:dyDescent="0.2">
      <c r="A386" s="19"/>
      <c r="B386" s="19"/>
      <c r="C386" s="19"/>
      <c r="D386" s="19"/>
      <c r="E386" s="19"/>
      <c r="F386" s="19"/>
      <c r="G386" s="19"/>
      <c r="H386" s="19"/>
      <c r="I386" s="19"/>
      <c r="J386" s="19"/>
      <c r="K386" s="19"/>
      <c r="L386" s="19"/>
      <c r="M386" s="19"/>
      <c r="N386" s="19"/>
      <c r="O386" s="19"/>
      <c r="P386" s="19"/>
      <c r="Q386"/>
      <c r="R386"/>
      <c r="S386"/>
      <c r="T386"/>
      <c r="U386"/>
      <c r="V386"/>
      <c r="W386"/>
      <c r="X386"/>
      <c r="Y386"/>
      <c r="Z386"/>
      <c r="AA386"/>
      <c r="AB386"/>
      <c r="AC386"/>
      <c r="AD386"/>
      <c r="AE386"/>
      <c r="AF386"/>
      <c r="AG386"/>
      <c r="AH386"/>
      <c r="AI386"/>
      <c r="AJ386"/>
      <c r="AK386"/>
      <c r="AL386"/>
      <c r="AM386"/>
      <c r="AN386"/>
      <c r="AO386"/>
    </row>
    <row r="387" spans="1:41" s="2" customFormat="1" ht="12.75" x14ac:dyDescent="0.2">
      <c r="A387" s="19"/>
      <c r="B387" s="19"/>
      <c r="C387" s="19"/>
      <c r="D387" s="19"/>
      <c r="E387" s="19"/>
      <c r="F387" s="19"/>
      <c r="G387" s="19"/>
      <c r="H387" s="19"/>
      <c r="I387" s="19"/>
      <c r="J387" s="19"/>
      <c r="K387" s="19"/>
      <c r="L387" s="19"/>
      <c r="M387" s="19"/>
      <c r="N387" s="19"/>
      <c r="O387" s="19"/>
      <c r="P387" s="19"/>
      <c r="Q387"/>
      <c r="R387"/>
      <c r="S387"/>
      <c r="T387"/>
      <c r="U387"/>
      <c r="V387"/>
      <c r="W387"/>
      <c r="X387"/>
      <c r="Y387"/>
      <c r="Z387"/>
      <c r="AA387"/>
      <c r="AB387"/>
      <c r="AC387"/>
      <c r="AD387"/>
      <c r="AE387"/>
      <c r="AF387"/>
      <c r="AG387"/>
      <c r="AH387"/>
      <c r="AI387"/>
      <c r="AJ387"/>
      <c r="AK387"/>
      <c r="AL387"/>
      <c r="AM387"/>
      <c r="AN387"/>
      <c r="AO387"/>
    </row>
    <row r="388" spans="1:41" s="2" customFormat="1" ht="12.75" x14ac:dyDescent="0.2">
      <c r="A388" s="19"/>
      <c r="B388" s="19"/>
      <c r="C388" s="19"/>
      <c r="D388" s="19"/>
      <c r="E388" s="19"/>
      <c r="F388" s="19"/>
      <c r="G388" s="19"/>
      <c r="H388" s="19"/>
      <c r="I388" s="19"/>
      <c r="J388" s="19"/>
      <c r="K388" s="19"/>
      <c r="L388" s="19"/>
      <c r="M388" s="19"/>
      <c r="N388" s="19"/>
      <c r="O388" s="19"/>
      <c r="P388" s="19"/>
      <c r="Q388"/>
      <c r="R388"/>
      <c r="S388"/>
      <c r="T388"/>
      <c r="U388"/>
      <c r="V388"/>
      <c r="W388"/>
      <c r="X388"/>
      <c r="Y388"/>
      <c r="Z388"/>
      <c r="AA388"/>
      <c r="AB388"/>
      <c r="AC388"/>
      <c r="AD388"/>
      <c r="AE388"/>
      <c r="AF388"/>
      <c r="AG388"/>
      <c r="AH388"/>
      <c r="AI388"/>
      <c r="AJ388"/>
      <c r="AK388"/>
      <c r="AL388"/>
      <c r="AM388"/>
      <c r="AN388"/>
      <c r="AO388"/>
    </row>
    <row r="389" spans="1:41" s="2" customFormat="1" x14ac:dyDescent="0.15">
      <c r="A389"/>
      <c r="B389"/>
      <c r="C389"/>
      <c r="D389"/>
      <c r="E389"/>
      <c r="F389"/>
      <c r="G389"/>
      <c r="H389"/>
      <c r="I389"/>
      <c r="J389"/>
      <c r="K389"/>
      <c r="L389"/>
      <c r="M389"/>
      <c r="N389"/>
      <c r="O389"/>
      <c r="P389"/>
      <c r="Q389"/>
      <c r="R389"/>
      <c r="S389"/>
      <c r="T389"/>
      <c r="U389"/>
      <c r="V389"/>
      <c r="W389"/>
      <c r="X389"/>
      <c r="Y389"/>
      <c r="Z389"/>
      <c r="AA389"/>
      <c r="AB389"/>
      <c r="AC389"/>
      <c r="AD389"/>
      <c r="AE389"/>
      <c r="AF389"/>
      <c r="AG389"/>
      <c r="AH389"/>
      <c r="AI389"/>
      <c r="AJ389"/>
      <c r="AK389"/>
      <c r="AL389"/>
      <c r="AM389"/>
      <c r="AN389"/>
      <c r="AO389"/>
    </row>
    <row r="390" spans="1:41" s="2" customFormat="1" x14ac:dyDescent="0.15">
      <c r="A390"/>
      <c r="B390"/>
      <c r="C390"/>
      <c r="D390"/>
      <c r="E390"/>
      <c r="F390"/>
      <c r="G390"/>
      <c r="H390"/>
      <c r="I390"/>
      <c r="J390"/>
      <c r="K390"/>
      <c r="L390"/>
      <c r="M390"/>
      <c r="N390"/>
      <c r="O390"/>
      <c r="P390"/>
      <c r="Q390"/>
      <c r="R390"/>
      <c r="S390"/>
      <c r="T390"/>
      <c r="U390"/>
      <c r="V390"/>
      <c r="W390"/>
      <c r="X390"/>
      <c r="Y390"/>
      <c r="Z390"/>
      <c r="AA390"/>
      <c r="AB390"/>
      <c r="AC390"/>
      <c r="AD390"/>
      <c r="AE390"/>
      <c r="AF390"/>
      <c r="AG390"/>
      <c r="AH390"/>
      <c r="AI390"/>
      <c r="AJ390"/>
      <c r="AK390"/>
      <c r="AL390"/>
      <c r="AM390"/>
      <c r="AN390"/>
      <c r="AO390"/>
    </row>
    <row r="391" spans="1:41" s="2" customFormat="1" x14ac:dyDescent="0.15">
      <c r="A391"/>
      <c r="B391"/>
      <c r="C391"/>
      <c r="D391"/>
      <c r="E391"/>
      <c r="F391"/>
      <c r="G391"/>
      <c r="H391"/>
      <c r="I391"/>
      <c r="J391"/>
      <c r="K391"/>
      <c r="L391"/>
      <c r="M391"/>
      <c r="N391"/>
      <c r="O391"/>
      <c r="P391"/>
      <c r="Q391"/>
      <c r="R391"/>
      <c r="S391"/>
      <c r="T391"/>
      <c r="U391"/>
      <c r="V391"/>
      <c r="W391"/>
      <c r="X391"/>
      <c r="Y391"/>
      <c r="Z391"/>
      <c r="AA391"/>
      <c r="AB391"/>
      <c r="AC391"/>
      <c r="AD391"/>
      <c r="AE391"/>
      <c r="AF391"/>
      <c r="AG391"/>
      <c r="AH391"/>
      <c r="AI391"/>
      <c r="AJ391"/>
      <c r="AK391"/>
      <c r="AL391"/>
      <c r="AM391"/>
      <c r="AN391"/>
      <c r="AO391"/>
    </row>
    <row r="392" spans="1:41" s="2" customFormat="1" x14ac:dyDescent="0.15">
      <c r="A392"/>
      <c r="B392"/>
      <c r="C392"/>
      <c r="D392"/>
      <c r="E392"/>
      <c r="F392"/>
      <c r="G392"/>
      <c r="H392"/>
      <c r="I392"/>
      <c r="J392"/>
      <c r="K392"/>
      <c r="L392"/>
      <c r="M392"/>
      <c r="N392"/>
      <c r="O392"/>
      <c r="P392"/>
      <c r="Q392"/>
      <c r="R392"/>
      <c r="S392"/>
      <c r="T392"/>
      <c r="U392"/>
      <c r="V392"/>
      <c r="W392"/>
      <c r="X392"/>
      <c r="Y392"/>
      <c r="Z392"/>
      <c r="AA392"/>
      <c r="AB392"/>
      <c r="AC392"/>
      <c r="AD392"/>
      <c r="AE392"/>
      <c r="AF392"/>
      <c r="AG392"/>
      <c r="AH392"/>
      <c r="AI392"/>
      <c r="AJ392"/>
      <c r="AK392"/>
      <c r="AL392"/>
      <c r="AM392"/>
      <c r="AN392"/>
      <c r="AO392"/>
    </row>
    <row r="393" spans="1:41" s="2" customFormat="1" x14ac:dyDescent="0.15">
      <c r="A393"/>
      <c r="B393"/>
      <c r="C393"/>
      <c r="D393"/>
      <c r="E393"/>
      <c r="F393"/>
      <c r="G393"/>
      <c r="H393"/>
      <c r="I393"/>
      <c r="J393"/>
      <c r="K393"/>
      <c r="L393"/>
      <c r="M393"/>
      <c r="N393"/>
      <c r="O393"/>
      <c r="P393"/>
      <c r="Q393"/>
      <c r="R393"/>
      <c r="S393"/>
      <c r="T393"/>
      <c r="U393"/>
      <c r="V393"/>
      <c r="W393"/>
      <c r="X393"/>
      <c r="Y393"/>
      <c r="Z393"/>
      <c r="AA393"/>
      <c r="AB393"/>
      <c r="AC393"/>
      <c r="AD393"/>
      <c r="AE393"/>
      <c r="AF393"/>
      <c r="AG393"/>
      <c r="AH393"/>
      <c r="AI393"/>
      <c r="AJ393"/>
      <c r="AK393"/>
      <c r="AL393"/>
      <c r="AM393"/>
      <c r="AN393"/>
      <c r="AO393"/>
    </row>
    <row r="394" spans="1:41" s="2" customFormat="1" x14ac:dyDescent="0.15">
      <c r="A394"/>
      <c r="B394"/>
      <c r="C394"/>
      <c r="D394"/>
      <c r="E394"/>
      <c r="F394"/>
      <c r="G394"/>
      <c r="H394"/>
      <c r="I394"/>
      <c r="J394"/>
      <c r="K394"/>
      <c r="L394"/>
      <c r="M394"/>
      <c r="N394"/>
      <c r="O394"/>
      <c r="P394"/>
      <c r="Q394"/>
      <c r="R394"/>
      <c r="S394"/>
      <c r="T394"/>
      <c r="U394"/>
      <c r="V394"/>
      <c r="W394"/>
      <c r="X394"/>
      <c r="Y394"/>
      <c r="Z394"/>
      <c r="AA394"/>
      <c r="AB394"/>
      <c r="AC394"/>
      <c r="AD394"/>
      <c r="AE394"/>
      <c r="AF394"/>
      <c r="AG394"/>
      <c r="AH394"/>
      <c r="AI394"/>
      <c r="AJ394"/>
      <c r="AK394"/>
      <c r="AL394"/>
      <c r="AM394"/>
      <c r="AN394"/>
      <c r="AO394"/>
    </row>
    <row r="395" spans="1:41" s="2" customFormat="1" x14ac:dyDescent="0.15">
      <c r="A395"/>
      <c r="B395"/>
      <c r="C395"/>
      <c r="D395"/>
      <c r="E395"/>
      <c r="F395"/>
      <c r="G395"/>
      <c r="H395"/>
      <c r="I395"/>
      <c r="J395"/>
      <c r="K395"/>
      <c r="L395"/>
      <c r="M395"/>
      <c r="N395"/>
      <c r="O395"/>
      <c r="P395"/>
      <c r="Q395"/>
      <c r="R395"/>
      <c r="S395"/>
      <c r="T395"/>
      <c r="U395"/>
      <c r="V395"/>
      <c r="W395"/>
      <c r="X395"/>
      <c r="Y395"/>
      <c r="Z395"/>
      <c r="AA395"/>
      <c r="AB395"/>
      <c r="AC395"/>
      <c r="AD395"/>
      <c r="AE395"/>
      <c r="AF395"/>
      <c r="AG395"/>
      <c r="AH395"/>
      <c r="AI395"/>
      <c r="AJ395"/>
      <c r="AK395"/>
      <c r="AL395"/>
      <c r="AM395"/>
      <c r="AN395"/>
      <c r="AO395"/>
    </row>
    <row r="396" spans="1:41" s="2" customFormat="1" x14ac:dyDescent="0.15">
      <c r="A396"/>
      <c r="B396"/>
      <c r="C396"/>
      <c r="D396"/>
      <c r="E396"/>
      <c r="F396"/>
      <c r="G396"/>
      <c r="H396"/>
      <c r="I396"/>
      <c r="J396"/>
      <c r="K396"/>
      <c r="L396"/>
      <c r="M396"/>
      <c r="N396"/>
      <c r="O396"/>
      <c r="P396"/>
      <c r="Q396"/>
      <c r="R396"/>
      <c r="S396"/>
      <c r="T396"/>
      <c r="U396"/>
      <c r="V396"/>
      <c r="W396"/>
      <c r="X396"/>
      <c r="Y396"/>
      <c r="Z396"/>
      <c r="AA396"/>
      <c r="AB396"/>
      <c r="AC396"/>
      <c r="AD396"/>
      <c r="AE396"/>
      <c r="AF396"/>
      <c r="AG396"/>
      <c r="AH396"/>
      <c r="AI396"/>
      <c r="AJ396"/>
      <c r="AK396"/>
      <c r="AL396"/>
      <c r="AM396"/>
      <c r="AN396"/>
      <c r="AO396"/>
    </row>
    <row r="397" spans="1:41" s="2" customFormat="1" x14ac:dyDescent="0.15">
      <c r="A397"/>
      <c r="B397"/>
      <c r="C397"/>
      <c r="D397"/>
      <c r="E397"/>
      <c r="F397"/>
      <c r="G397"/>
      <c r="H397"/>
      <c r="I397"/>
      <c r="J397"/>
      <c r="K397"/>
      <c r="L397"/>
      <c r="M397"/>
      <c r="N397"/>
      <c r="O397"/>
      <c r="P397"/>
      <c r="Q397"/>
      <c r="R397"/>
      <c r="S397"/>
      <c r="T397"/>
      <c r="U397"/>
      <c r="V397"/>
      <c r="W397"/>
      <c r="X397"/>
      <c r="Y397"/>
      <c r="Z397"/>
      <c r="AA397"/>
      <c r="AB397"/>
      <c r="AC397"/>
      <c r="AD397"/>
      <c r="AE397"/>
      <c r="AF397"/>
      <c r="AG397"/>
      <c r="AH397"/>
      <c r="AI397"/>
      <c r="AJ397"/>
      <c r="AK397"/>
      <c r="AL397"/>
      <c r="AM397"/>
      <c r="AN397"/>
      <c r="AO397"/>
    </row>
    <row r="398" spans="1:41" s="2" customFormat="1" x14ac:dyDescent="0.15">
      <c r="A398"/>
      <c r="B398"/>
      <c r="C398"/>
      <c r="D398"/>
      <c r="E398"/>
      <c r="F398"/>
      <c r="G398"/>
      <c r="H398"/>
      <c r="I398"/>
      <c r="J398"/>
      <c r="K398"/>
      <c r="L398"/>
      <c r="M398"/>
      <c r="N398"/>
      <c r="O398"/>
      <c r="P398"/>
      <c r="Q398"/>
      <c r="R398"/>
      <c r="S398"/>
      <c r="T398"/>
      <c r="U398"/>
      <c r="V398"/>
      <c r="W398"/>
      <c r="X398"/>
      <c r="Y398"/>
      <c r="Z398"/>
      <c r="AA398"/>
      <c r="AB398"/>
      <c r="AC398"/>
      <c r="AD398"/>
      <c r="AE398"/>
      <c r="AF398"/>
      <c r="AG398"/>
      <c r="AH398"/>
      <c r="AI398"/>
      <c r="AJ398"/>
      <c r="AK398"/>
      <c r="AL398"/>
      <c r="AM398"/>
      <c r="AN398"/>
      <c r="AO398"/>
    </row>
    <row r="399" spans="1:41" s="2" customFormat="1" x14ac:dyDescent="0.15">
      <c r="A399"/>
      <c r="B399"/>
      <c r="C399"/>
      <c r="D399"/>
      <c r="E399"/>
      <c r="F399"/>
      <c r="G399"/>
      <c r="H399"/>
      <c r="I399"/>
      <c r="J399"/>
      <c r="K399"/>
      <c r="L399"/>
      <c r="M399"/>
      <c r="N399"/>
      <c r="O399"/>
      <c r="P399"/>
      <c r="Q399"/>
      <c r="R399"/>
      <c r="S399"/>
      <c r="T399"/>
      <c r="U399"/>
      <c r="V399"/>
      <c r="W399"/>
      <c r="X399"/>
      <c r="Y399"/>
      <c r="Z399"/>
      <c r="AA399"/>
      <c r="AB399"/>
      <c r="AC399"/>
      <c r="AD399"/>
      <c r="AE399"/>
      <c r="AF399"/>
      <c r="AG399"/>
      <c r="AH399"/>
      <c r="AI399"/>
      <c r="AJ399"/>
      <c r="AK399"/>
      <c r="AL399"/>
      <c r="AM399"/>
      <c r="AN399"/>
      <c r="AO399"/>
    </row>
    <row r="400" spans="1:41" s="2" customFormat="1" x14ac:dyDescent="0.15">
      <c r="A400"/>
      <c r="B400"/>
      <c r="C400"/>
      <c r="D400"/>
      <c r="E400"/>
      <c r="F400"/>
      <c r="G400"/>
      <c r="H400"/>
      <c r="I400"/>
      <c r="J400"/>
      <c r="K400"/>
      <c r="L400"/>
      <c r="M400"/>
      <c r="N400"/>
      <c r="O400"/>
      <c r="P400"/>
      <c r="Q400"/>
      <c r="R400"/>
      <c r="S400"/>
      <c r="T400"/>
      <c r="U400"/>
      <c r="V400"/>
      <c r="W400"/>
      <c r="X400"/>
      <c r="Y400"/>
      <c r="Z400"/>
      <c r="AA400"/>
      <c r="AB400"/>
      <c r="AC400"/>
      <c r="AD400"/>
      <c r="AE400"/>
      <c r="AF400"/>
      <c r="AG400"/>
      <c r="AH400"/>
      <c r="AI400"/>
      <c r="AJ400"/>
      <c r="AK400"/>
      <c r="AL400"/>
      <c r="AM400"/>
      <c r="AN400"/>
      <c r="AO400"/>
    </row>
    <row r="401" spans="1:41" s="2" customFormat="1" x14ac:dyDescent="0.15">
      <c r="A401"/>
      <c r="B401"/>
      <c r="C401"/>
      <c r="D401"/>
      <c r="E401"/>
      <c r="F401"/>
      <c r="G401"/>
      <c r="H401"/>
      <c r="I401"/>
      <c r="J401"/>
      <c r="K401"/>
      <c r="L401"/>
      <c r="M401"/>
      <c r="N401"/>
      <c r="O401"/>
      <c r="P401"/>
      <c r="Q401"/>
      <c r="R401"/>
      <c r="S401"/>
      <c r="T401"/>
      <c r="U401"/>
      <c r="V401"/>
      <c r="W401"/>
      <c r="X401"/>
      <c r="Y401"/>
      <c r="Z401"/>
      <c r="AA401"/>
      <c r="AB401"/>
      <c r="AC401"/>
      <c r="AD401"/>
      <c r="AE401"/>
      <c r="AF401"/>
      <c r="AG401"/>
      <c r="AH401"/>
      <c r="AI401"/>
      <c r="AJ401"/>
      <c r="AK401"/>
      <c r="AL401"/>
      <c r="AM401"/>
      <c r="AN401"/>
      <c r="AO401"/>
    </row>
    <row r="402" spans="1:41" s="2" customFormat="1" x14ac:dyDescent="0.15">
      <c r="A402"/>
      <c r="B402"/>
      <c r="C402"/>
      <c r="D402"/>
      <c r="E402"/>
      <c r="F402"/>
      <c r="G402"/>
      <c r="H402"/>
      <c r="I402"/>
      <c r="J402"/>
      <c r="K402"/>
      <c r="L402"/>
      <c r="M402"/>
      <c r="N402"/>
      <c r="O402"/>
      <c r="P402"/>
      <c r="Q402"/>
      <c r="R402"/>
      <c r="S402"/>
      <c r="T402"/>
      <c r="U402"/>
      <c r="V402"/>
      <c r="W402"/>
      <c r="X402"/>
      <c r="Y402"/>
      <c r="Z402"/>
      <c r="AA402"/>
      <c r="AB402"/>
      <c r="AC402"/>
      <c r="AD402"/>
      <c r="AE402"/>
      <c r="AF402"/>
      <c r="AG402"/>
      <c r="AH402"/>
      <c r="AI402"/>
      <c r="AJ402"/>
      <c r="AK402"/>
      <c r="AL402"/>
      <c r="AM402"/>
      <c r="AN402"/>
      <c r="AO402"/>
    </row>
    <row r="403" spans="1:41" s="2" customFormat="1" x14ac:dyDescent="0.15">
      <c r="A403"/>
      <c r="B403"/>
      <c r="C403"/>
      <c r="D403"/>
      <c r="E403"/>
      <c r="F403"/>
      <c r="G403"/>
      <c r="H403"/>
      <c r="I403"/>
      <c r="J403"/>
      <c r="K403"/>
      <c r="L403"/>
      <c r="M403"/>
      <c r="N403"/>
      <c r="O403"/>
      <c r="P403"/>
      <c r="Q403"/>
      <c r="R403"/>
      <c r="S403"/>
      <c r="T403"/>
      <c r="U403"/>
      <c r="V403"/>
      <c r="W403"/>
      <c r="X403"/>
      <c r="Y403"/>
      <c r="Z403"/>
      <c r="AA403"/>
      <c r="AB403"/>
      <c r="AC403"/>
      <c r="AD403"/>
      <c r="AE403"/>
      <c r="AF403"/>
      <c r="AG403"/>
      <c r="AH403"/>
      <c r="AI403"/>
      <c r="AJ403"/>
      <c r="AK403"/>
      <c r="AL403"/>
      <c r="AM403"/>
      <c r="AN403"/>
      <c r="AO403"/>
    </row>
    <row r="404" spans="1:41" s="2" customFormat="1" x14ac:dyDescent="0.15">
      <c r="A404"/>
      <c r="B404"/>
      <c r="C404"/>
      <c r="D404"/>
      <c r="E404"/>
      <c r="F404"/>
      <c r="G404"/>
      <c r="H404"/>
      <c r="I404"/>
      <c r="J404"/>
      <c r="K404"/>
      <c r="L404"/>
      <c r="M404"/>
      <c r="N404"/>
      <c r="O404"/>
      <c r="P404"/>
      <c r="Q404"/>
      <c r="R404"/>
      <c r="S404"/>
      <c r="T404"/>
      <c r="U404"/>
      <c r="V404"/>
      <c r="W404"/>
      <c r="X404"/>
      <c r="Y404"/>
      <c r="Z404"/>
      <c r="AA404"/>
      <c r="AB404"/>
      <c r="AC404"/>
      <c r="AD404"/>
      <c r="AE404"/>
      <c r="AF404"/>
      <c r="AG404"/>
      <c r="AH404"/>
      <c r="AI404"/>
      <c r="AJ404"/>
      <c r="AK404"/>
      <c r="AL404"/>
      <c r="AM404"/>
      <c r="AN404"/>
      <c r="AO404"/>
    </row>
    <row r="405" spans="1:41" s="2" customFormat="1" x14ac:dyDescent="0.15">
      <c r="A405"/>
      <c r="B405"/>
      <c r="C405"/>
      <c r="D405"/>
      <c r="E405"/>
      <c r="F405"/>
      <c r="G405"/>
      <c r="H405"/>
      <c r="I405"/>
      <c r="J405"/>
      <c r="K405"/>
      <c r="L405"/>
      <c r="M405"/>
      <c r="N405"/>
      <c r="O405"/>
      <c r="P405"/>
      <c r="Q405"/>
      <c r="R405"/>
      <c r="S405"/>
      <c r="T405"/>
      <c r="U405"/>
      <c r="V405"/>
      <c r="W405"/>
      <c r="X405"/>
      <c r="Y405"/>
      <c r="Z405"/>
      <c r="AA405"/>
      <c r="AB405"/>
      <c r="AC405"/>
      <c r="AD405"/>
      <c r="AE405"/>
      <c r="AF405"/>
      <c r="AG405"/>
      <c r="AH405"/>
      <c r="AI405"/>
      <c r="AJ405"/>
      <c r="AK405"/>
      <c r="AL405"/>
      <c r="AM405"/>
      <c r="AN405"/>
      <c r="AO405"/>
    </row>
    <row r="406" spans="1:41" s="2" customFormat="1" x14ac:dyDescent="0.15">
      <c r="A406"/>
      <c r="B406"/>
      <c r="C406"/>
      <c r="D406"/>
      <c r="E406"/>
      <c r="F406"/>
      <c r="G406"/>
      <c r="H406"/>
      <c r="I406"/>
      <c r="J406"/>
      <c r="K406"/>
      <c r="L406"/>
      <c r="M406"/>
      <c r="N406"/>
      <c r="O406"/>
      <c r="P406"/>
      <c r="Q406"/>
      <c r="R406"/>
      <c r="S406"/>
      <c r="T406"/>
      <c r="U406"/>
      <c r="V406"/>
      <c r="W406"/>
      <c r="X406"/>
      <c r="Y406"/>
      <c r="Z406"/>
      <c r="AA406"/>
      <c r="AB406"/>
      <c r="AC406"/>
      <c r="AD406"/>
      <c r="AE406"/>
      <c r="AF406"/>
      <c r="AG406"/>
      <c r="AH406"/>
      <c r="AI406"/>
      <c r="AJ406"/>
      <c r="AK406"/>
      <c r="AL406"/>
      <c r="AM406"/>
      <c r="AN406"/>
      <c r="AO406"/>
    </row>
    <row r="407" spans="1:41" s="2" customFormat="1" x14ac:dyDescent="0.15">
      <c r="A407"/>
      <c r="B407"/>
      <c r="C407"/>
      <c r="D407"/>
      <c r="E407"/>
      <c r="F407"/>
      <c r="G407"/>
      <c r="H407"/>
      <c r="I407"/>
      <c r="J407"/>
      <c r="K407"/>
      <c r="L407"/>
      <c r="M407"/>
      <c r="N407"/>
      <c r="O407"/>
      <c r="P407"/>
      <c r="Q407"/>
      <c r="R407"/>
      <c r="S407"/>
      <c r="T407"/>
      <c r="U407"/>
      <c r="V407"/>
      <c r="W407"/>
      <c r="X407"/>
      <c r="Y407"/>
      <c r="Z407"/>
      <c r="AA407"/>
      <c r="AB407"/>
      <c r="AC407"/>
      <c r="AD407"/>
      <c r="AE407"/>
      <c r="AF407"/>
      <c r="AG407"/>
      <c r="AH407"/>
      <c r="AI407"/>
      <c r="AJ407"/>
      <c r="AK407"/>
      <c r="AL407"/>
      <c r="AM407"/>
      <c r="AN407"/>
      <c r="AO407"/>
    </row>
    <row r="408" spans="1:41" s="2" customFormat="1" x14ac:dyDescent="0.15">
      <c r="A408"/>
      <c r="B408"/>
      <c r="C408"/>
      <c r="D408"/>
      <c r="E408"/>
      <c r="F408"/>
      <c r="G408"/>
      <c r="H408"/>
      <c r="I408"/>
      <c r="J408"/>
      <c r="K408"/>
      <c r="L408"/>
      <c r="M408"/>
      <c r="N408"/>
      <c r="O408"/>
      <c r="P408"/>
      <c r="Q408"/>
      <c r="R408"/>
      <c r="S408"/>
      <c r="T408"/>
      <c r="U408"/>
      <c r="V408"/>
      <c r="W408"/>
      <c r="X408"/>
      <c r="Y408"/>
      <c r="Z408"/>
      <c r="AA408"/>
      <c r="AB408"/>
      <c r="AC408"/>
      <c r="AD408"/>
      <c r="AE408"/>
      <c r="AF408"/>
      <c r="AG408"/>
      <c r="AH408"/>
      <c r="AI408"/>
      <c r="AJ408"/>
      <c r="AK408"/>
      <c r="AL408"/>
      <c r="AM408"/>
      <c r="AN408"/>
      <c r="AO408"/>
    </row>
    <row r="409" spans="1:41" s="2" customFormat="1" x14ac:dyDescent="0.15">
      <c r="A409"/>
      <c r="B409"/>
      <c r="C409"/>
      <c r="D409"/>
      <c r="E409"/>
      <c r="F409"/>
      <c r="G409"/>
      <c r="H409"/>
      <c r="I409"/>
      <c r="J409"/>
      <c r="K409"/>
      <c r="L409"/>
      <c r="M409"/>
      <c r="N409"/>
      <c r="O409"/>
      <c r="P409"/>
      <c r="Q409"/>
      <c r="R409"/>
      <c r="S409"/>
      <c r="T409"/>
      <c r="U409"/>
      <c r="V409"/>
      <c r="W409"/>
      <c r="X409"/>
      <c r="Y409"/>
      <c r="Z409"/>
      <c r="AA409"/>
      <c r="AB409"/>
      <c r="AC409"/>
      <c r="AD409"/>
      <c r="AE409"/>
      <c r="AF409"/>
      <c r="AG409"/>
      <c r="AH409"/>
      <c r="AI409"/>
      <c r="AJ409"/>
      <c r="AK409"/>
      <c r="AL409"/>
      <c r="AM409"/>
      <c r="AN409"/>
      <c r="AO409"/>
    </row>
    <row r="410" spans="1:41" s="2" customFormat="1" x14ac:dyDescent="0.15">
      <c r="A410"/>
      <c r="B410"/>
      <c r="C410"/>
      <c r="D410"/>
      <c r="E410"/>
      <c r="F410"/>
      <c r="G410"/>
      <c r="H410"/>
      <c r="I410"/>
      <c r="J410"/>
      <c r="K410"/>
      <c r="L410"/>
      <c r="M410"/>
      <c r="N410"/>
      <c r="O410"/>
      <c r="P410"/>
      <c r="Q410"/>
      <c r="R410"/>
      <c r="S410"/>
      <c r="T410"/>
      <c r="U410"/>
      <c r="V410"/>
      <c r="W410"/>
      <c r="X410"/>
      <c r="Y410"/>
      <c r="Z410"/>
      <c r="AA410"/>
      <c r="AB410"/>
      <c r="AC410"/>
      <c r="AD410"/>
      <c r="AE410"/>
      <c r="AF410"/>
      <c r="AG410"/>
      <c r="AH410"/>
      <c r="AI410"/>
      <c r="AJ410"/>
      <c r="AK410"/>
      <c r="AL410"/>
      <c r="AM410"/>
      <c r="AN410"/>
      <c r="AO410"/>
    </row>
    <row r="411" spans="1:41" s="2" customFormat="1" x14ac:dyDescent="0.15">
      <c r="A411"/>
      <c r="B411"/>
      <c r="C411"/>
      <c r="D411"/>
      <c r="E411"/>
      <c r="F411"/>
      <c r="G411"/>
      <c r="H411"/>
      <c r="I411"/>
      <c r="J411"/>
      <c r="K411"/>
      <c r="L411"/>
      <c r="M411"/>
      <c r="N411"/>
      <c r="O411"/>
      <c r="P411"/>
      <c r="Q411"/>
      <c r="R411"/>
      <c r="S411"/>
      <c r="T411"/>
      <c r="U411"/>
      <c r="V411"/>
      <c r="W411"/>
      <c r="X411"/>
      <c r="Y411"/>
      <c r="Z411"/>
      <c r="AA411"/>
      <c r="AB411"/>
      <c r="AC411"/>
      <c r="AD411"/>
      <c r="AE411"/>
      <c r="AF411"/>
      <c r="AG411"/>
      <c r="AH411"/>
      <c r="AI411"/>
      <c r="AJ411"/>
      <c r="AK411"/>
      <c r="AL411"/>
      <c r="AM411"/>
      <c r="AN411"/>
      <c r="AO411"/>
    </row>
    <row r="412" spans="1:41" s="2" customFormat="1" x14ac:dyDescent="0.15">
      <c r="A412"/>
      <c r="B412"/>
      <c r="C412"/>
      <c r="D412"/>
      <c r="E412"/>
      <c r="F412"/>
      <c r="G412"/>
      <c r="H412"/>
      <c r="I412"/>
      <c r="J412"/>
      <c r="K412"/>
      <c r="L412"/>
      <c r="M412"/>
      <c r="N412"/>
      <c r="O412"/>
      <c r="P412"/>
      <c r="Q412"/>
      <c r="R412"/>
      <c r="S412"/>
      <c r="T412"/>
      <c r="U412"/>
      <c r="V412"/>
      <c r="W412"/>
      <c r="X412"/>
      <c r="Y412"/>
      <c r="Z412"/>
      <c r="AA412"/>
      <c r="AB412"/>
      <c r="AC412"/>
      <c r="AD412"/>
      <c r="AE412"/>
      <c r="AF412"/>
      <c r="AG412"/>
      <c r="AH412"/>
      <c r="AI412"/>
      <c r="AJ412"/>
      <c r="AK412"/>
      <c r="AL412"/>
      <c r="AM412"/>
      <c r="AN412"/>
      <c r="AO412"/>
    </row>
    <row r="413" spans="1:41" s="2" customFormat="1" x14ac:dyDescent="0.15">
      <c r="A413"/>
      <c r="B413"/>
      <c r="C413"/>
      <c r="D413"/>
      <c r="E413"/>
      <c r="F413"/>
      <c r="G413"/>
      <c r="H413"/>
      <c r="I413"/>
      <c r="J413"/>
      <c r="K413"/>
      <c r="L413"/>
      <c r="M413"/>
      <c r="N413"/>
      <c r="O413"/>
      <c r="P413"/>
      <c r="Q413"/>
      <c r="R413"/>
      <c r="S413"/>
      <c r="T413"/>
      <c r="U413"/>
      <c r="V413"/>
      <c r="W413"/>
      <c r="X413"/>
      <c r="Y413"/>
      <c r="Z413"/>
      <c r="AA413"/>
      <c r="AB413"/>
      <c r="AC413"/>
      <c r="AD413"/>
      <c r="AE413"/>
      <c r="AF413"/>
      <c r="AG413"/>
      <c r="AH413"/>
      <c r="AI413"/>
      <c r="AJ413"/>
      <c r="AK413"/>
      <c r="AL413"/>
      <c r="AM413"/>
      <c r="AN413"/>
      <c r="AO413"/>
    </row>
    <row r="414" spans="1:41" s="2" customFormat="1" x14ac:dyDescent="0.15">
      <c r="A414"/>
      <c r="B414"/>
      <c r="C414"/>
      <c r="D414"/>
      <c r="E414"/>
      <c r="F414"/>
      <c r="G414"/>
      <c r="H414"/>
      <c r="I414"/>
      <c r="J414"/>
      <c r="K414"/>
      <c r="L414"/>
      <c r="M414"/>
      <c r="N414"/>
      <c r="O414"/>
      <c r="P414"/>
      <c r="Q414"/>
      <c r="R414"/>
      <c r="S414"/>
      <c r="T414"/>
      <c r="U414"/>
      <c r="V414"/>
      <c r="W414"/>
      <c r="X414"/>
      <c r="Y414"/>
      <c r="Z414"/>
      <c r="AA414"/>
      <c r="AB414"/>
      <c r="AC414"/>
      <c r="AD414"/>
      <c r="AE414"/>
      <c r="AF414"/>
      <c r="AG414"/>
      <c r="AH414"/>
      <c r="AI414"/>
      <c r="AJ414"/>
      <c r="AK414"/>
      <c r="AL414"/>
      <c r="AM414"/>
      <c r="AN414"/>
      <c r="AO414"/>
    </row>
    <row r="415" spans="1:41" s="2" customFormat="1" x14ac:dyDescent="0.15">
      <c r="A415"/>
      <c r="B415"/>
      <c r="C415"/>
      <c r="D415"/>
      <c r="E415"/>
      <c r="F415"/>
      <c r="G415"/>
      <c r="H415"/>
      <c r="I415"/>
      <c r="J415"/>
      <c r="K415"/>
      <c r="L415"/>
      <c r="M415"/>
      <c r="N415"/>
      <c r="O415"/>
      <c r="P415"/>
      <c r="Q415"/>
      <c r="R415"/>
      <c r="S415"/>
      <c r="T415"/>
      <c r="U415"/>
      <c r="V415"/>
      <c r="W415"/>
      <c r="X415"/>
      <c r="Y415"/>
      <c r="Z415"/>
      <c r="AA415"/>
      <c r="AB415"/>
      <c r="AC415"/>
      <c r="AD415"/>
      <c r="AE415"/>
      <c r="AF415"/>
      <c r="AG415"/>
      <c r="AH415"/>
      <c r="AI415"/>
      <c r="AJ415"/>
      <c r="AK415"/>
      <c r="AL415"/>
      <c r="AM415"/>
      <c r="AN415"/>
      <c r="AO415"/>
    </row>
    <row r="416" spans="1:41" s="2" customFormat="1" x14ac:dyDescent="0.15">
      <c r="A416"/>
      <c r="B416"/>
      <c r="C416"/>
      <c r="D416"/>
      <c r="E416"/>
      <c r="F416"/>
      <c r="G416"/>
      <c r="H416"/>
      <c r="I416"/>
      <c r="J416"/>
      <c r="K416"/>
      <c r="L416"/>
      <c r="M416"/>
      <c r="N416"/>
      <c r="O416"/>
      <c r="P416"/>
      <c r="Q416"/>
      <c r="R416"/>
      <c r="S416"/>
      <c r="T416"/>
      <c r="U416"/>
      <c r="V416"/>
      <c r="W416"/>
      <c r="X416"/>
      <c r="Y416"/>
      <c r="Z416"/>
      <c r="AA416"/>
      <c r="AB416"/>
      <c r="AC416"/>
      <c r="AD416"/>
      <c r="AE416"/>
      <c r="AF416"/>
      <c r="AG416"/>
      <c r="AH416"/>
      <c r="AI416"/>
      <c r="AJ416"/>
      <c r="AK416"/>
      <c r="AL416"/>
      <c r="AM416"/>
      <c r="AN416"/>
      <c r="AO416"/>
    </row>
    <row r="417" spans="1:41" s="2" customFormat="1" x14ac:dyDescent="0.15">
      <c r="A417"/>
      <c r="B417"/>
      <c r="C417"/>
      <c r="D417"/>
      <c r="E417"/>
      <c r="F417"/>
      <c r="G417"/>
      <c r="H417"/>
      <c r="I417"/>
      <c r="J417"/>
      <c r="K417"/>
      <c r="L417"/>
      <c r="M417"/>
      <c r="N417"/>
      <c r="O417"/>
      <c r="P417"/>
      <c r="Q417"/>
      <c r="R417"/>
      <c r="S417"/>
      <c r="T417"/>
      <c r="U417"/>
      <c r="V417"/>
      <c r="W417"/>
      <c r="X417"/>
      <c r="Y417"/>
      <c r="Z417"/>
      <c r="AA417"/>
      <c r="AB417"/>
      <c r="AC417"/>
      <c r="AD417"/>
      <c r="AE417"/>
      <c r="AF417"/>
      <c r="AG417"/>
      <c r="AH417"/>
      <c r="AI417"/>
      <c r="AJ417"/>
      <c r="AK417"/>
      <c r="AL417"/>
      <c r="AM417"/>
      <c r="AN417"/>
      <c r="AO417"/>
    </row>
    <row r="418" spans="1:41" s="2" customFormat="1" x14ac:dyDescent="0.15">
      <c r="A418"/>
      <c r="B418"/>
      <c r="C418"/>
      <c r="D418"/>
      <c r="E418"/>
      <c r="F418"/>
      <c r="G418"/>
      <c r="H418"/>
      <c r="I418"/>
      <c r="J418"/>
      <c r="K418"/>
      <c r="L418"/>
      <c r="M418"/>
      <c r="N418"/>
      <c r="O418"/>
      <c r="P418"/>
      <c r="Q418"/>
      <c r="R418"/>
      <c r="S418"/>
      <c r="T418"/>
      <c r="U418"/>
      <c r="V418"/>
      <c r="W418"/>
      <c r="X418"/>
      <c r="Y418"/>
      <c r="Z418"/>
      <c r="AA418"/>
      <c r="AB418"/>
      <c r="AC418"/>
      <c r="AD418"/>
      <c r="AE418"/>
      <c r="AF418"/>
      <c r="AG418"/>
      <c r="AH418"/>
      <c r="AI418"/>
      <c r="AJ418"/>
      <c r="AK418"/>
      <c r="AL418"/>
      <c r="AM418"/>
      <c r="AN418"/>
      <c r="AO418"/>
    </row>
    <row r="419" spans="1:41" s="2" customFormat="1" x14ac:dyDescent="0.15">
      <c r="A419"/>
      <c r="B419"/>
      <c r="C419"/>
      <c r="D419"/>
      <c r="E419"/>
      <c r="F419"/>
      <c r="G419"/>
      <c r="H419"/>
      <c r="I419"/>
      <c r="J419"/>
      <c r="K419"/>
      <c r="L419"/>
      <c r="M419"/>
      <c r="N419"/>
      <c r="O419"/>
      <c r="P419"/>
      <c r="Q419"/>
      <c r="R419"/>
      <c r="S419"/>
      <c r="T419"/>
      <c r="U419"/>
      <c r="V419"/>
      <c r="W419"/>
      <c r="X419"/>
      <c r="Y419"/>
      <c r="Z419"/>
      <c r="AA419"/>
      <c r="AB419"/>
      <c r="AC419"/>
      <c r="AD419"/>
      <c r="AE419"/>
      <c r="AF419"/>
      <c r="AG419"/>
      <c r="AH419"/>
      <c r="AI419"/>
      <c r="AJ419"/>
      <c r="AK419"/>
      <c r="AL419"/>
      <c r="AM419"/>
      <c r="AN419"/>
      <c r="AO419"/>
    </row>
    <row r="420" spans="1:41" s="2" customFormat="1" x14ac:dyDescent="0.15">
      <c r="A420"/>
      <c r="B420"/>
      <c r="C420"/>
      <c r="D420"/>
      <c r="E420"/>
      <c r="F420"/>
      <c r="G420"/>
      <c r="H420"/>
      <c r="I420"/>
      <c r="J420"/>
      <c r="K420"/>
      <c r="L420"/>
      <c r="M420"/>
      <c r="N420"/>
      <c r="O420"/>
      <c r="P420"/>
      <c r="Q420"/>
      <c r="R420"/>
      <c r="S420"/>
      <c r="T420"/>
      <c r="U420"/>
      <c r="V420"/>
      <c r="W420"/>
      <c r="X420"/>
      <c r="Y420"/>
      <c r="Z420"/>
      <c r="AA420"/>
      <c r="AB420"/>
      <c r="AC420"/>
      <c r="AD420"/>
      <c r="AE420"/>
      <c r="AF420"/>
      <c r="AG420"/>
      <c r="AH420"/>
      <c r="AI420"/>
      <c r="AJ420"/>
      <c r="AK420"/>
      <c r="AL420"/>
      <c r="AM420"/>
      <c r="AN420"/>
      <c r="AO420"/>
    </row>
    <row r="421" spans="1:41" s="2" customFormat="1" x14ac:dyDescent="0.15">
      <c r="A421"/>
      <c r="B421"/>
      <c r="C421"/>
      <c r="D421"/>
      <c r="E421"/>
      <c r="F421"/>
      <c r="G421"/>
      <c r="H421"/>
      <c r="I421"/>
      <c r="J421"/>
      <c r="K421"/>
      <c r="L421"/>
      <c r="M421"/>
      <c r="N421"/>
      <c r="O421"/>
      <c r="P421"/>
      <c r="Q421"/>
      <c r="R421"/>
      <c r="S421"/>
      <c r="T421"/>
      <c r="U421"/>
      <c r="V421"/>
      <c r="W421"/>
      <c r="X421"/>
      <c r="Y421"/>
      <c r="Z421"/>
      <c r="AA421"/>
      <c r="AB421"/>
      <c r="AC421"/>
      <c r="AD421"/>
      <c r="AE421"/>
      <c r="AF421"/>
      <c r="AG421"/>
      <c r="AH421"/>
      <c r="AI421"/>
      <c r="AJ421"/>
      <c r="AK421"/>
      <c r="AL421"/>
      <c r="AM421"/>
      <c r="AN421"/>
      <c r="AO421"/>
    </row>
    <row r="422" spans="1:41" s="2" customFormat="1" x14ac:dyDescent="0.15">
      <c r="A422"/>
      <c r="B422"/>
      <c r="C422"/>
      <c r="D422"/>
      <c r="E422"/>
      <c r="F422"/>
      <c r="G422"/>
      <c r="H422"/>
      <c r="I422"/>
      <c r="J422"/>
      <c r="K422"/>
      <c r="L422"/>
      <c r="M422"/>
      <c r="N422"/>
      <c r="O422"/>
      <c r="P422"/>
      <c r="Q422"/>
      <c r="R422"/>
      <c r="S422"/>
      <c r="T422"/>
      <c r="U422"/>
      <c r="V422"/>
      <c r="W422"/>
      <c r="X422"/>
      <c r="Y422"/>
      <c r="Z422"/>
      <c r="AA422"/>
      <c r="AB422"/>
      <c r="AC422"/>
      <c r="AD422"/>
      <c r="AE422"/>
      <c r="AF422"/>
      <c r="AG422"/>
      <c r="AH422"/>
      <c r="AI422"/>
      <c r="AJ422"/>
      <c r="AK422"/>
      <c r="AL422"/>
      <c r="AM422"/>
      <c r="AN422"/>
      <c r="AO422"/>
    </row>
    <row r="423" spans="1:41" s="2" customFormat="1" x14ac:dyDescent="0.15">
      <c r="A423"/>
      <c r="B423"/>
      <c r="C423"/>
      <c r="D423"/>
      <c r="E423"/>
      <c r="F423"/>
      <c r="G423"/>
      <c r="H423"/>
      <c r="I423"/>
      <c r="J423"/>
      <c r="K423"/>
      <c r="L423"/>
      <c r="M423"/>
      <c r="N423"/>
      <c r="O423"/>
      <c r="P423"/>
      <c r="Q423"/>
      <c r="R423"/>
      <c r="S423"/>
      <c r="T423"/>
      <c r="U423"/>
      <c r="V423"/>
      <c r="W423"/>
      <c r="X423"/>
      <c r="Y423"/>
      <c r="Z423"/>
      <c r="AA423"/>
      <c r="AB423"/>
      <c r="AC423"/>
      <c r="AD423"/>
      <c r="AE423"/>
      <c r="AF423"/>
      <c r="AG423"/>
      <c r="AH423"/>
      <c r="AI423"/>
      <c r="AJ423"/>
      <c r="AK423"/>
      <c r="AL423"/>
      <c r="AM423"/>
      <c r="AN423"/>
      <c r="AO423"/>
    </row>
    <row r="424" spans="1:41" s="2" customFormat="1" x14ac:dyDescent="0.15">
      <c r="A424"/>
      <c r="B424"/>
      <c r="C424"/>
      <c r="D424"/>
      <c r="E424"/>
      <c r="F424"/>
      <c r="G424"/>
      <c r="H424"/>
      <c r="I424"/>
      <c r="J424"/>
      <c r="K424"/>
      <c r="L424"/>
      <c r="M424"/>
      <c r="N424"/>
      <c r="O424"/>
      <c r="P424"/>
      <c r="Q424"/>
      <c r="R424"/>
      <c r="S424"/>
      <c r="T424"/>
      <c r="U424"/>
      <c r="V424"/>
      <c r="W424"/>
      <c r="X424"/>
      <c r="Y424"/>
      <c r="Z424"/>
      <c r="AA424"/>
      <c r="AB424"/>
      <c r="AC424"/>
      <c r="AD424"/>
      <c r="AE424"/>
      <c r="AF424"/>
      <c r="AG424"/>
      <c r="AH424"/>
      <c r="AI424"/>
      <c r="AJ424"/>
      <c r="AK424"/>
      <c r="AL424"/>
      <c r="AM424"/>
      <c r="AN424"/>
      <c r="AO424"/>
    </row>
    <row r="425" spans="1:41" s="2" customFormat="1" x14ac:dyDescent="0.15">
      <c r="A425"/>
      <c r="B425"/>
      <c r="C425"/>
      <c r="D425"/>
      <c r="E425"/>
      <c r="F425"/>
      <c r="G425"/>
      <c r="H425"/>
      <c r="I425"/>
      <c r="J425"/>
      <c r="K425"/>
      <c r="L425"/>
      <c r="M425"/>
      <c r="N425"/>
      <c r="O425"/>
      <c r="P425"/>
      <c r="Q425"/>
      <c r="R425"/>
      <c r="S425"/>
      <c r="T425"/>
      <c r="U425"/>
      <c r="V425"/>
      <c r="W425"/>
      <c r="X425"/>
      <c r="Y425"/>
      <c r="Z425"/>
      <c r="AA425"/>
      <c r="AB425"/>
      <c r="AC425"/>
      <c r="AD425"/>
      <c r="AE425"/>
      <c r="AF425"/>
      <c r="AG425"/>
      <c r="AH425"/>
      <c r="AI425"/>
      <c r="AJ425"/>
      <c r="AK425"/>
      <c r="AL425"/>
      <c r="AM425"/>
      <c r="AN425"/>
      <c r="AO425"/>
    </row>
    <row r="426" spans="1:41" s="2" customFormat="1" x14ac:dyDescent="0.15">
      <c r="A426"/>
      <c r="B426"/>
      <c r="C426"/>
      <c r="D426"/>
      <c r="E426"/>
      <c r="F426"/>
      <c r="G426"/>
      <c r="H426"/>
      <c r="I426"/>
      <c r="J426"/>
      <c r="K426"/>
      <c r="L426"/>
      <c r="M426"/>
      <c r="N426"/>
      <c r="O426"/>
      <c r="P426"/>
      <c r="Q426"/>
      <c r="R426"/>
      <c r="S426"/>
      <c r="T426"/>
      <c r="U426"/>
      <c r="V426"/>
      <c r="W426"/>
      <c r="X426"/>
      <c r="Y426"/>
      <c r="Z426"/>
      <c r="AA426"/>
      <c r="AB426"/>
      <c r="AC426"/>
      <c r="AD426"/>
      <c r="AE426"/>
      <c r="AF426"/>
      <c r="AG426"/>
      <c r="AH426"/>
      <c r="AI426"/>
      <c r="AJ426"/>
      <c r="AK426"/>
      <c r="AL426"/>
      <c r="AM426"/>
      <c r="AN426"/>
      <c r="AO426"/>
    </row>
    <row r="427" spans="1:41" s="2" customFormat="1" x14ac:dyDescent="0.15">
      <c r="A427"/>
      <c r="B427"/>
      <c r="C427"/>
      <c r="D427"/>
      <c r="E427"/>
      <c r="F427"/>
      <c r="G427"/>
      <c r="H427"/>
      <c r="I427"/>
      <c r="J427"/>
      <c r="K427"/>
      <c r="L427"/>
      <c r="M427"/>
      <c r="N427"/>
      <c r="O427"/>
      <c r="P427"/>
      <c r="Q427"/>
      <c r="R427"/>
      <c r="S427"/>
      <c r="T427"/>
      <c r="U427"/>
      <c r="V427"/>
      <c r="W427"/>
      <c r="X427"/>
      <c r="Y427"/>
      <c r="Z427"/>
      <c r="AA427"/>
      <c r="AB427"/>
      <c r="AC427"/>
      <c r="AD427"/>
      <c r="AE427"/>
      <c r="AF427"/>
      <c r="AG427"/>
      <c r="AH427"/>
      <c r="AI427"/>
      <c r="AJ427"/>
      <c r="AK427"/>
      <c r="AL427"/>
      <c r="AM427"/>
      <c r="AN427"/>
      <c r="AO427"/>
    </row>
    <row r="428" spans="1:41" s="2" customFormat="1" x14ac:dyDescent="0.15">
      <c r="A428"/>
      <c r="B428"/>
      <c r="C428"/>
      <c r="D428"/>
      <c r="E428"/>
      <c r="F428"/>
      <c r="G428"/>
      <c r="H428"/>
      <c r="I428"/>
      <c r="J428"/>
      <c r="K428"/>
      <c r="L428"/>
      <c r="M428"/>
      <c r="N428"/>
      <c r="O428"/>
      <c r="P428"/>
      <c r="Q428"/>
      <c r="R428"/>
      <c r="S428"/>
      <c r="T428"/>
      <c r="U428"/>
      <c r="V428"/>
      <c r="W428"/>
      <c r="X428"/>
      <c r="Y428"/>
      <c r="Z428"/>
      <c r="AA428"/>
      <c r="AB428"/>
      <c r="AC428"/>
      <c r="AD428"/>
      <c r="AE428"/>
      <c r="AF428"/>
      <c r="AG428"/>
      <c r="AH428"/>
      <c r="AI428"/>
      <c r="AJ428"/>
      <c r="AK428"/>
      <c r="AL428"/>
      <c r="AM428"/>
      <c r="AN428"/>
      <c r="AO428"/>
    </row>
    <row r="429" spans="1:41" s="2" customFormat="1" x14ac:dyDescent="0.15">
      <c r="A429"/>
      <c r="B429"/>
      <c r="C429"/>
      <c r="D429"/>
      <c r="E429"/>
      <c r="F429"/>
      <c r="G429"/>
      <c r="H429"/>
      <c r="I429"/>
      <c r="J429"/>
      <c r="K429"/>
      <c r="L429"/>
      <c r="M429"/>
      <c r="N429"/>
      <c r="O429"/>
      <c r="P429"/>
      <c r="Q429"/>
      <c r="R429"/>
      <c r="S429"/>
      <c r="T429"/>
      <c r="U429"/>
      <c r="V429"/>
      <c r="W429"/>
      <c r="X429"/>
      <c r="Y429"/>
      <c r="Z429"/>
      <c r="AA429"/>
      <c r="AB429"/>
      <c r="AC429"/>
      <c r="AD429"/>
      <c r="AE429"/>
      <c r="AF429"/>
      <c r="AG429"/>
      <c r="AH429"/>
      <c r="AI429"/>
      <c r="AJ429"/>
      <c r="AK429"/>
      <c r="AL429"/>
      <c r="AM429"/>
      <c r="AN429"/>
      <c r="AO429"/>
    </row>
    <row r="430" spans="1:41" s="2" customFormat="1" x14ac:dyDescent="0.15">
      <c r="A430"/>
      <c r="B430"/>
      <c r="C430"/>
      <c r="D430"/>
      <c r="E430"/>
      <c r="F430"/>
      <c r="G430"/>
      <c r="H430"/>
      <c r="I430"/>
      <c r="J430"/>
      <c r="K430"/>
      <c r="L430"/>
      <c r="M430"/>
      <c r="N430"/>
      <c r="O430"/>
      <c r="P430"/>
      <c r="Q430"/>
      <c r="R430"/>
      <c r="S430"/>
      <c r="T430"/>
      <c r="U430"/>
      <c r="V430"/>
      <c r="W430"/>
      <c r="X430"/>
      <c r="Y430"/>
      <c r="Z430"/>
      <c r="AA430"/>
      <c r="AB430"/>
      <c r="AC430"/>
      <c r="AD430"/>
      <c r="AE430"/>
      <c r="AF430"/>
      <c r="AG430"/>
      <c r="AH430"/>
      <c r="AI430"/>
      <c r="AJ430"/>
      <c r="AK430"/>
      <c r="AL430"/>
      <c r="AM430"/>
      <c r="AN430"/>
      <c r="AO430"/>
    </row>
    <row r="431" spans="1:41" s="2" customFormat="1" x14ac:dyDescent="0.15">
      <c r="A431"/>
      <c r="B431"/>
      <c r="C431"/>
      <c r="D431"/>
      <c r="E431"/>
      <c r="F431"/>
      <c r="G431"/>
      <c r="H431"/>
      <c r="I431"/>
      <c r="J431"/>
      <c r="K431"/>
      <c r="L431"/>
      <c r="M431"/>
      <c r="N431"/>
      <c r="O431"/>
      <c r="P431"/>
      <c r="Q431"/>
      <c r="R431"/>
      <c r="S431"/>
      <c r="T431"/>
      <c r="U431"/>
      <c r="V431"/>
      <c r="W431"/>
      <c r="X431"/>
      <c r="Y431"/>
      <c r="Z431"/>
      <c r="AA431"/>
      <c r="AB431"/>
      <c r="AC431"/>
      <c r="AD431"/>
      <c r="AE431"/>
      <c r="AF431"/>
      <c r="AG431"/>
      <c r="AH431"/>
      <c r="AI431"/>
      <c r="AJ431"/>
      <c r="AK431"/>
      <c r="AL431"/>
      <c r="AM431"/>
      <c r="AN431"/>
      <c r="AO431"/>
    </row>
    <row r="432" spans="1:41" s="2" customFormat="1" x14ac:dyDescent="0.15">
      <c r="A432"/>
      <c r="B432"/>
      <c r="C432"/>
      <c r="D432"/>
      <c r="E432"/>
      <c r="F432"/>
      <c r="G432"/>
      <c r="H432"/>
      <c r="I432"/>
      <c r="J432"/>
      <c r="K432"/>
      <c r="L432"/>
      <c r="M432"/>
      <c r="N432"/>
      <c r="O432"/>
      <c r="P432"/>
      <c r="Q432"/>
      <c r="R432"/>
      <c r="S432"/>
      <c r="T432"/>
      <c r="U432"/>
      <c r="V432"/>
      <c r="W432"/>
      <c r="X432"/>
      <c r="Y432"/>
      <c r="Z432"/>
      <c r="AA432"/>
      <c r="AB432"/>
      <c r="AC432"/>
      <c r="AD432"/>
      <c r="AE432"/>
      <c r="AF432"/>
      <c r="AG432"/>
      <c r="AH432"/>
      <c r="AI432"/>
      <c r="AJ432"/>
      <c r="AK432"/>
      <c r="AL432"/>
      <c r="AM432"/>
      <c r="AN432"/>
      <c r="AO432"/>
    </row>
    <row r="433" spans="1:41" s="2" customFormat="1" x14ac:dyDescent="0.15">
      <c r="A433"/>
      <c r="B433"/>
      <c r="C433"/>
      <c r="D433"/>
      <c r="E433"/>
      <c r="F433"/>
      <c r="G433"/>
      <c r="H433"/>
      <c r="I433"/>
      <c r="J433"/>
      <c r="K433"/>
      <c r="L433"/>
      <c r="M433"/>
      <c r="N433"/>
      <c r="O433"/>
      <c r="P433"/>
      <c r="Q433"/>
      <c r="R433"/>
      <c r="S433"/>
      <c r="T433"/>
      <c r="U433"/>
      <c r="V433"/>
      <c r="W433"/>
      <c r="X433"/>
      <c r="Y433"/>
      <c r="Z433"/>
      <c r="AA433"/>
      <c r="AB433"/>
      <c r="AC433"/>
      <c r="AD433"/>
      <c r="AE433"/>
      <c r="AF433"/>
      <c r="AG433"/>
      <c r="AH433"/>
      <c r="AI433"/>
      <c r="AJ433"/>
      <c r="AK433"/>
      <c r="AL433"/>
      <c r="AM433"/>
      <c r="AN433"/>
      <c r="AO433"/>
    </row>
    <row r="434" spans="1:41" s="2" customFormat="1" x14ac:dyDescent="0.15">
      <c r="A434"/>
      <c r="B434"/>
      <c r="C434"/>
      <c r="D434"/>
      <c r="E434"/>
      <c r="F434"/>
      <c r="G434"/>
      <c r="H434"/>
      <c r="I434"/>
      <c r="J434"/>
      <c r="K434"/>
      <c r="L434"/>
      <c r="M434"/>
      <c r="N434"/>
      <c r="O434"/>
      <c r="P434"/>
      <c r="Q434"/>
      <c r="R434"/>
      <c r="S434"/>
      <c r="T434"/>
      <c r="U434"/>
      <c r="V434"/>
      <c r="W434"/>
      <c r="X434"/>
      <c r="Y434"/>
      <c r="Z434"/>
      <c r="AA434"/>
      <c r="AB434"/>
      <c r="AC434"/>
      <c r="AD434"/>
      <c r="AE434"/>
      <c r="AF434"/>
      <c r="AG434"/>
      <c r="AH434"/>
      <c r="AI434"/>
      <c r="AJ434"/>
      <c r="AK434"/>
      <c r="AL434"/>
      <c r="AM434"/>
      <c r="AN434"/>
      <c r="AO434"/>
    </row>
    <row r="435" spans="1:41" s="2" customFormat="1" x14ac:dyDescent="0.15">
      <c r="A435"/>
      <c r="B435"/>
      <c r="C435"/>
      <c r="D435"/>
      <c r="E435"/>
      <c r="F435"/>
      <c r="G435"/>
      <c r="H435"/>
      <c r="I435"/>
      <c r="J435"/>
      <c r="K435"/>
      <c r="L435"/>
      <c r="M435"/>
      <c r="N435"/>
      <c r="O435"/>
      <c r="P435"/>
      <c r="Q435"/>
      <c r="R435"/>
      <c r="S435"/>
      <c r="T435"/>
      <c r="U435"/>
      <c r="V435"/>
      <c r="W435"/>
      <c r="X435"/>
      <c r="Y435"/>
      <c r="Z435"/>
      <c r="AA435"/>
      <c r="AB435"/>
      <c r="AC435"/>
      <c r="AD435"/>
      <c r="AE435"/>
      <c r="AF435"/>
      <c r="AG435"/>
      <c r="AH435"/>
      <c r="AI435"/>
      <c r="AJ435"/>
      <c r="AK435"/>
      <c r="AL435"/>
      <c r="AM435"/>
      <c r="AN435"/>
      <c r="AO435"/>
    </row>
    <row r="436" spans="1:41" s="2" customFormat="1" x14ac:dyDescent="0.15">
      <c r="A436"/>
      <c r="B436"/>
      <c r="C436"/>
      <c r="D436"/>
      <c r="E436"/>
      <c r="F436"/>
      <c r="G436"/>
      <c r="H436"/>
      <c r="I436"/>
      <c r="J436"/>
      <c r="K436"/>
      <c r="L436"/>
      <c r="M436"/>
      <c r="N436"/>
      <c r="O436"/>
      <c r="P436"/>
      <c r="Q436"/>
      <c r="R436"/>
      <c r="S436"/>
      <c r="T436"/>
      <c r="U436"/>
      <c r="V436"/>
      <c r="W436"/>
      <c r="X436"/>
      <c r="Y436"/>
      <c r="Z436"/>
      <c r="AA436"/>
      <c r="AB436"/>
      <c r="AC436"/>
      <c r="AD436"/>
      <c r="AE436"/>
      <c r="AF436"/>
      <c r="AG436"/>
      <c r="AH436"/>
      <c r="AI436"/>
      <c r="AJ436"/>
      <c r="AK436"/>
      <c r="AL436"/>
      <c r="AM436"/>
      <c r="AN436"/>
      <c r="AO436"/>
    </row>
    <row r="437" spans="1:41" s="2" customFormat="1" x14ac:dyDescent="0.15">
      <c r="A437"/>
      <c r="B437"/>
      <c r="C437"/>
      <c r="D437"/>
      <c r="E437"/>
      <c r="F437"/>
      <c r="G437"/>
      <c r="H437"/>
      <c r="I437"/>
      <c r="J437"/>
      <c r="K437"/>
      <c r="L437"/>
      <c r="M437"/>
      <c r="N437"/>
      <c r="O437"/>
      <c r="P437"/>
      <c r="Q437"/>
      <c r="R437"/>
      <c r="S437"/>
      <c r="T437"/>
      <c r="U437"/>
      <c r="V437"/>
      <c r="W437"/>
      <c r="X437"/>
      <c r="Y437"/>
      <c r="Z437"/>
      <c r="AA437"/>
      <c r="AB437"/>
      <c r="AC437"/>
      <c r="AD437"/>
      <c r="AE437"/>
      <c r="AF437"/>
      <c r="AG437"/>
      <c r="AH437"/>
      <c r="AI437"/>
      <c r="AJ437"/>
      <c r="AK437"/>
      <c r="AL437"/>
      <c r="AM437"/>
      <c r="AN437"/>
      <c r="AO437"/>
    </row>
    <row r="438" spans="1:41" s="2" customFormat="1" x14ac:dyDescent="0.15">
      <c r="A438"/>
      <c r="B438"/>
      <c r="C438"/>
      <c r="D438"/>
      <c r="E438"/>
      <c r="F438"/>
      <c r="G438"/>
      <c r="H438"/>
      <c r="I438"/>
      <c r="J438"/>
      <c r="K438"/>
      <c r="L438"/>
      <c r="M438"/>
      <c r="N438"/>
      <c r="O438"/>
      <c r="P438"/>
      <c r="Q438"/>
      <c r="R438"/>
      <c r="S438"/>
      <c r="T438"/>
      <c r="U438"/>
      <c r="V438"/>
      <c r="W438"/>
      <c r="X438"/>
      <c r="Y438"/>
      <c r="Z438"/>
      <c r="AA438"/>
      <c r="AB438"/>
      <c r="AC438"/>
      <c r="AD438"/>
      <c r="AE438"/>
      <c r="AF438"/>
      <c r="AG438"/>
      <c r="AH438"/>
      <c r="AI438"/>
      <c r="AJ438"/>
      <c r="AK438"/>
      <c r="AL438"/>
      <c r="AM438"/>
      <c r="AN438"/>
      <c r="AO438"/>
    </row>
    <row r="439" spans="1:41" s="2" customFormat="1" x14ac:dyDescent="0.15">
      <c r="A439"/>
      <c r="B439"/>
      <c r="C439"/>
      <c r="D439"/>
      <c r="E439"/>
      <c r="F439"/>
      <c r="G439"/>
      <c r="H439"/>
      <c r="I439"/>
      <c r="J439"/>
      <c r="K439"/>
      <c r="L439"/>
      <c r="M439"/>
      <c r="N439"/>
      <c r="O439"/>
      <c r="P439"/>
      <c r="Q439"/>
      <c r="R439"/>
      <c r="S439"/>
      <c r="T439"/>
      <c r="U439"/>
      <c r="V439"/>
      <c r="W439"/>
      <c r="X439"/>
      <c r="Y439"/>
      <c r="Z439"/>
      <c r="AA439"/>
      <c r="AB439"/>
      <c r="AC439"/>
      <c r="AD439"/>
      <c r="AE439"/>
      <c r="AF439"/>
      <c r="AG439"/>
      <c r="AH439"/>
      <c r="AI439"/>
      <c r="AJ439"/>
      <c r="AK439"/>
      <c r="AL439"/>
      <c r="AM439"/>
      <c r="AN439"/>
      <c r="AO439"/>
    </row>
    <row r="440" spans="1:41" s="2" customFormat="1" x14ac:dyDescent="0.15">
      <c r="A440"/>
      <c r="B440"/>
      <c r="C440"/>
      <c r="D440"/>
      <c r="E440"/>
      <c r="F440"/>
      <c r="G440"/>
      <c r="H440"/>
      <c r="I440"/>
      <c r="J440"/>
      <c r="K440"/>
      <c r="L440"/>
      <c r="M440"/>
      <c r="N440"/>
      <c r="O440"/>
      <c r="P440"/>
      <c r="Q440"/>
      <c r="R440"/>
      <c r="S440"/>
      <c r="T440"/>
      <c r="U440"/>
      <c r="V440"/>
      <c r="W440"/>
      <c r="X440"/>
      <c r="Y440"/>
      <c r="Z440"/>
      <c r="AA440"/>
      <c r="AB440"/>
      <c r="AC440"/>
      <c r="AD440"/>
      <c r="AE440"/>
      <c r="AF440"/>
      <c r="AG440"/>
      <c r="AH440"/>
      <c r="AI440"/>
      <c r="AJ440"/>
      <c r="AK440"/>
      <c r="AL440"/>
      <c r="AM440"/>
      <c r="AN440"/>
      <c r="AO440"/>
    </row>
    <row r="441" spans="1:41" s="2" customFormat="1" x14ac:dyDescent="0.15">
      <c r="A441"/>
      <c r="B441"/>
      <c r="C441"/>
      <c r="D441"/>
      <c r="E441"/>
      <c r="F441"/>
      <c r="G441"/>
      <c r="H441"/>
      <c r="I441"/>
      <c r="J441"/>
      <c r="K441"/>
      <c r="L441"/>
      <c r="M441"/>
      <c r="N441"/>
      <c r="O441"/>
      <c r="P441"/>
      <c r="Q441"/>
      <c r="R441"/>
      <c r="S441"/>
      <c r="T441"/>
      <c r="U441"/>
      <c r="V441"/>
      <c r="W441"/>
      <c r="X441"/>
      <c r="Y441"/>
      <c r="Z441"/>
      <c r="AA441"/>
      <c r="AB441"/>
      <c r="AC441"/>
      <c r="AD441"/>
      <c r="AE441"/>
      <c r="AF441"/>
      <c r="AG441"/>
      <c r="AH441"/>
      <c r="AI441"/>
      <c r="AJ441"/>
      <c r="AK441"/>
      <c r="AL441"/>
      <c r="AM441"/>
      <c r="AN441"/>
      <c r="AO441"/>
    </row>
    <row r="442" spans="1:41" s="2" customFormat="1" x14ac:dyDescent="0.15">
      <c r="A442"/>
      <c r="B442"/>
      <c r="C442"/>
      <c r="D442"/>
      <c r="E442"/>
      <c r="F442"/>
      <c r="G442"/>
      <c r="H442"/>
      <c r="I442"/>
      <c r="J442"/>
      <c r="K442"/>
      <c r="L442"/>
      <c r="M442"/>
      <c r="N442"/>
      <c r="O442"/>
      <c r="P442"/>
      <c r="Q442"/>
      <c r="R442"/>
      <c r="S442"/>
      <c r="T442"/>
      <c r="U442"/>
      <c r="V442"/>
      <c r="W442"/>
      <c r="X442"/>
      <c r="Y442"/>
      <c r="Z442"/>
      <c r="AA442"/>
      <c r="AB442"/>
      <c r="AC442"/>
      <c r="AD442"/>
      <c r="AE442"/>
      <c r="AF442"/>
      <c r="AG442"/>
      <c r="AH442"/>
      <c r="AI442"/>
      <c r="AJ442"/>
      <c r="AK442"/>
      <c r="AL442"/>
      <c r="AM442"/>
      <c r="AN442"/>
      <c r="AO442"/>
    </row>
    <row r="443" spans="1:41" s="2" customFormat="1" x14ac:dyDescent="0.15">
      <c r="A443"/>
      <c r="B443"/>
      <c r="C443"/>
      <c r="D443"/>
      <c r="E443"/>
      <c r="F443"/>
      <c r="G443"/>
      <c r="H443"/>
      <c r="I443"/>
      <c r="J443"/>
      <c r="K443"/>
      <c r="L443"/>
      <c r="M443"/>
      <c r="N443"/>
      <c r="O443"/>
      <c r="P443"/>
      <c r="Q443"/>
      <c r="R443"/>
      <c r="S443"/>
      <c r="T443"/>
      <c r="U443"/>
      <c r="V443"/>
      <c r="W443"/>
      <c r="X443"/>
      <c r="Y443"/>
      <c r="Z443"/>
      <c r="AA443"/>
      <c r="AB443"/>
      <c r="AC443"/>
      <c r="AD443"/>
      <c r="AE443"/>
      <c r="AF443"/>
      <c r="AG443"/>
      <c r="AH443"/>
      <c r="AI443"/>
      <c r="AJ443"/>
      <c r="AK443"/>
      <c r="AL443"/>
      <c r="AM443"/>
      <c r="AN443"/>
      <c r="AO443"/>
    </row>
    <row r="444" spans="1:41" s="2" customFormat="1" x14ac:dyDescent="0.15">
      <c r="A444"/>
      <c r="B444"/>
      <c r="C444"/>
      <c r="D444"/>
      <c r="E444"/>
      <c r="F444"/>
      <c r="G444"/>
      <c r="H444"/>
      <c r="I444"/>
      <c r="J444"/>
      <c r="K444"/>
      <c r="L444"/>
      <c r="M444"/>
      <c r="N444"/>
      <c r="O444"/>
      <c r="P444"/>
      <c r="Q444"/>
      <c r="R444"/>
      <c r="S444"/>
      <c r="T444"/>
      <c r="U444"/>
      <c r="V444"/>
      <c r="W444"/>
      <c r="X444"/>
      <c r="Y444"/>
      <c r="Z444"/>
      <c r="AA444"/>
      <c r="AB444"/>
      <c r="AC444"/>
      <c r="AD444"/>
      <c r="AE444"/>
      <c r="AF444"/>
      <c r="AG444"/>
      <c r="AH444"/>
      <c r="AI444"/>
      <c r="AJ444"/>
      <c r="AK444"/>
      <c r="AL444"/>
      <c r="AM444"/>
      <c r="AN444"/>
      <c r="AO444"/>
    </row>
    <row r="445" spans="1:41" s="2" customFormat="1" x14ac:dyDescent="0.15">
      <c r="A445"/>
      <c r="B445"/>
      <c r="C445"/>
      <c r="D445"/>
      <c r="E445"/>
      <c r="F445"/>
      <c r="G445"/>
      <c r="H445"/>
      <c r="I445"/>
      <c r="J445"/>
      <c r="K445"/>
      <c r="L445"/>
      <c r="M445"/>
      <c r="N445"/>
      <c r="O445"/>
      <c r="P445"/>
      <c r="Q445"/>
      <c r="R445"/>
      <c r="S445"/>
      <c r="T445"/>
      <c r="U445"/>
      <c r="V445"/>
      <c r="W445"/>
      <c r="X445"/>
      <c r="Y445"/>
      <c r="Z445"/>
      <c r="AA445"/>
      <c r="AB445"/>
      <c r="AC445"/>
      <c r="AD445"/>
      <c r="AE445"/>
      <c r="AF445"/>
      <c r="AG445"/>
      <c r="AH445"/>
      <c r="AI445"/>
      <c r="AJ445"/>
      <c r="AK445"/>
      <c r="AL445"/>
      <c r="AM445"/>
      <c r="AN445"/>
      <c r="AO445"/>
    </row>
    <row r="446" spans="1:41" s="2" customFormat="1" x14ac:dyDescent="0.15">
      <c r="A446"/>
      <c r="B446"/>
      <c r="C446"/>
      <c r="D446"/>
      <c r="E446"/>
      <c r="F446"/>
      <c r="G446"/>
      <c r="H446"/>
      <c r="I446"/>
      <c r="J446"/>
      <c r="K446"/>
      <c r="L446"/>
      <c r="M446"/>
      <c r="N446"/>
      <c r="O446"/>
      <c r="P446"/>
      <c r="Q446"/>
      <c r="R446"/>
      <c r="S446"/>
      <c r="T446"/>
      <c r="U446"/>
      <c r="V446"/>
      <c r="W446"/>
      <c r="X446"/>
      <c r="Y446"/>
      <c r="Z446"/>
      <c r="AA446"/>
      <c r="AB446"/>
      <c r="AC446"/>
      <c r="AD446"/>
      <c r="AE446"/>
      <c r="AF446"/>
      <c r="AG446"/>
      <c r="AH446"/>
      <c r="AI446"/>
      <c r="AJ446"/>
      <c r="AK446"/>
      <c r="AL446"/>
      <c r="AM446"/>
      <c r="AN446"/>
      <c r="AO446"/>
    </row>
    <row r="447" spans="1:41" s="2" customFormat="1" x14ac:dyDescent="0.15">
      <c r="A447"/>
      <c r="B447"/>
      <c r="C447"/>
      <c r="D447"/>
      <c r="E447"/>
      <c r="F447"/>
      <c r="G447"/>
      <c r="H447"/>
      <c r="I447"/>
      <c r="J447"/>
      <c r="K447"/>
      <c r="L447"/>
      <c r="M447"/>
      <c r="N447"/>
      <c r="O447"/>
      <c r="P447"/>
      <c r="Q447"/>
      <c r="R447"/>
      <c r="S447"/>
      <c r="T447"/>
      <c r="U447"/>
      <c r="V447"/>
      <c r="W447"/>
      <c r="X447"/>
      <c r="Y447"/>
      <c r="Z447"/>
      <c r="AA447"/>
      <c r="AB447"/>
      <c r="AC447"/>
      <c r="AD447"/>
      <c r="AE447"/>
      <c r="AF447"/>
      <c r="AG447"/>
      <c r="AH447"/>
      <c r="AI447"/>
      <c r="AJ447"/>
      <c r="AK447"/>
      <c r="AL447"/>
      <c r="AM447"/>
      <c r="AN447"/>
      <c r="AO447"/>
    </row>
    <row r="448" spans="1:41" s="2" customFormat="1" x14ac:dyDescent="0.15">
      <c r="A448"/>
      <c r="B448"/>
      <c r="C448"/>
      <c r="D448"/>
      <c r="E448"/>
      <c r="F448"/>
      <c r="G448"/>
      <c r="H448"/>
      <c r="I448"/>
      <c r="J448"/>
      <c r="K448"/>
      <c r="L448"/>
      <c r="M448"/>
      <c r="N448"/>
      <c r="O448"/>
      <c r="P448"/>
      <c r="Q448"/>
      <c r="R448"/>
      <c r="S448"/>
      <c r="T448"/>
      <c r="U448"/>
      <c r="V448"/>
      <c r="W448"/>
      <c r="X448"/>
      <c r="Y448"/>
      <c r="Z448"/>
      <c r="AA448"/>
      <c r="AB448"/>
      <c r="AC448"/>
      <c r="AD448"/>
      <c r="AE448"/>
      <c r="AF448"/>
      <c r="AG448"/>
      <c r="AH448"/>
      <c r="AI448"/>
      <c r="AJ448"/>
      <c r="AK448"/>
      <c r="AL448"/>
      <c r="AM448"/>
      <c r="AN448"/>
      <c r="AO448"/>
    </row>
    <row r="449" spans="1:41" s="2" customFormat="1" x14ac:dyDescent="0.15">
      <c r="A449"/>
      <c r="B449"/>
      <c r="C449"/>
      <c r="D449"/>
      <c r="E449"/>
      <c r="F449"/>
      <c r="G449"/>
      <c r="H449"/>
      <c r="I449"/>
      <c r="J449"/>
      <c r="K449"/>
      <c r="L449"/>
      <c r="M449"/>
      <c r="N449"/>
      <c r="O449"/>
      <c r="P449"/>
      <c r="Q449"/>
      <c r="R449"/>
      <c r="S449"/>
      <c r="T449"/>
      <c r="U449"/>
      <c r="V449"/>
      <c r="W449"/>
      <c r="X449"/>
      <c r="Y449"/>
      <c r="Z449"/>
      <c r="AA449"/>
      <c r="AB449"/>
      <c r="AC449"/>
      <c r="AD449"/>
      <c r="AE449"/>
      <c r="AF449"/>
      <c r="AG449"/>
      <c r="AH449"/>
      <c r="AI449"/>
      <c r="AJ449"/>
      <c r="AK449"/>
      <c r="AL449"/>
      <c r="AM449"/>
      <c r="AN449"/>
      <c r="AO449"/>
    </row>
    <row r="450" spans="1:41" s="2" customFormat="1" x14ac:dyDescent="0.15">
      <c r="A450"/>
      <c r="B450"/>
      <c r="C450"/>
      <c r="D450"/>
      <c r="E450"/>
      <c r="F450"/>
      <c r="G450"/>
      <c r="H450"/>
      <c r="I450"/>
      <c r="J450"/>
      <c r="K450"/>
      <c r="L450"/>
      <c r="M450"/>
      <c r="N450"/>
      <c r="O450"/>
      <c r="P450"/>
      <c r="Q450"/>
      <c r="R450"/>
      <c r="S450"/>
      <c r="T450"/>
      <c r="U450"/>
      <c r="V450"/>
      <c r="W450"/>
      <c r="X450"/>
      <c r="Y450"/>
      <c r="Z450"/>
      <c r="AA450"/>
      <c r="AB450"/>
      <c r="AC450"/>
      <c r="AD450"/>
      <c r="AE450"/>
      <c r="AF450"/>
      <c r="AG450"/>
      <c r="AH450"/>
      <c r="AI450"/>
      <c r="AJ450"/>
      <c r="AK450"/>
      <c r="AL450"/>
      <c r="AM450"/>
      <c r="AN450"/>
      <c r="AO450"/>
    </row>
    <row r="451" spans="1:41" s="2" customFormat="1" x14ac:dyDescent="0.15">
      <c r="A451"/>
      <c r="B451"/>
      <c r="C451"/>
      <c r="D451"/>
      <c r="E451"/>
      <c r="F451"/>
      <c r="G451"/>
      <c r="H451"/>
      <c r="I451"/>
      <c r="J451"/>
      <c r="K451"/>
      <c r="L451"/>
      <c r="M451"/>
      <c r="N451"/>
      <c r="O451"/>
      <c r="P451"/>
      <c r="Q451"/>
      <c r="R451"/>
      <c r="S451"/>
      <c r="T451"/>
      <c r="U451"/>
      <c r="V451"/>
      <c r="W451"/>
      <c r="X451"/>
      <c r="Y451"/>
      <c r="Z451"/>
      <c r="AA451"/>
      <c r="AB451"/>
      <c r="AC451"/>
      <c r="AD451"/>
      <c r="AE451"/>
      <c r="AF451"/>
      <c r="AG451"/>
      <c r="AH451"/>
      <c r="AI451"/>
      <c r="AJ451"/>
      <c r="AK451"/>
      <c r="AL451"/>
      <c r="AM451"/>
      <c r="AN451"/>
      <c r="AO451"/>
    </row>
    <row r="452" spans="1:41" s="2" customFormat="1" x14ac:dyDescent="0.15">
      <c r="A452"/>
      <c r="B452"/>
      <c r="C452"/>
      <c r="D452"/>
      <c r="E452"/>
      <c r="F452"/>
      <c r="G452"/>
      <c r="H452"/>
      <c r="I452"/>
      <c r="J452"/>
      <c r="K452"/>
      <c r="L452"/>
      <c r="M452"/>
      <c r="N452"/>
      <c r="O452"/>
      <c r="P452"/>
      <c r="Q452"/>
      <c r="R452"/>
      <c r="S452"/>
      <c r="T452"/>
      <c r="U452"/>
      <c r="V452"/>
      <c r="W452"/>
      <c r="X452"/>
      <c r="Y452"/>
      <c r="Z452"/>
      <c r="AA452"/>
      <c r="AB452"/>
      <c r="AC452"/>
      <c r="AD452"/>
      <c r="AE452"/>
      <c r="AF452"/>
      <c r="AG452"/>
      <c r="AH452"/>
      <c r="AI452"/>
      <c r="AJ452"/>
      <c r="AK452"/>
      <c r="AL452"/>
      <c r="AM452"/>
      <c r="AN452"/>
      <c r="AO452"/>
    </row>
    <row r="453" spans="1:41" s="2" customFormat="1" x14ac:dyDescent="0.15">
      <c r="A453"/>
      <c r="B453"/>
      <c r="C453"/>
      <c r="D453"/>
      <c r="E453"/>
      <c r="F453"/>
      <c r="G453"/>
      <c r="H453"/>
      <c r="I453"/>
      <c r="J453"/>
      <c r="K453"/>
      <c r="L453"/>
      <c r="M453"/>
      <c r="N453"/>
      <c r="O453"/>
      <c r="P453"/>
      <c r="Q453"/>
      <c r="R453"/>
      <c r="S453"/>
      <c r="T453"/>
      <c r="U453"/>
      <c r="V453"/>
      <c r="W453"/>
      <c r="X453"/>
      <c r="Y453"/>
      <c r="Z453"/>
      <c r="AA453"/>
      <c r="AB453"/>
      <c r="AC453"/>
      <c r="AD453"/>
      <c r="AE453"/>
      <c r="AF453"/>
      <c r="AG453"/>
      <c r="AH453"/>
      <c r="AI453"/>
      <c r="AJ453"/>
      <c r="AK453"/>
      <c r="AL453"/>
      <c r="AM453"/>
      <c r="AN453"/>
      <c r="AO453"/>
    </row>
    <row r="454" spans="1:41" s="2" customFormat="1" x14ac:dyDescent="0.15">
      <c r="A454"/>
      <c r="B454"/>
      <c r="C454"/>
      <c r="D454"/>
      <c r="E454"/>
      <c r="F454"/>
      <c r="G454"/>
      <c r="H454"/>
      <c r="I454"/>
      <c r="J454"/>
      <c r="K454"/>
      <c r="L454"/>
      <c r="M454"/>
      <c r="N454"/>
      <c r="O454"/>
      <c r="P454"/>
      <c r="Q454"/>
      <c r="R454"/>
      <c r="S454"/>
      <c r="T454"/>
      <c r="U454"/>
      <c r="V454"/>
      <c r="W454"/>
      <c r="X454"/>
      <c r="Y454"/>
      <c r="Z454"/>
      <c r="AA454"/>
      <c r="AB454"/>
      <c r="AC454"/>
      <c r="AD454"/>
      <c r="AE454"/>
      <c r="AF454"/>
      <c r="AG454"/>
      <c r="AH454"/>
      <c r="AI454"/>
      <c r="AJ454"/>
      <c r="AK454"/>
      <c r="AL454"/>
      <c r="AM454"/>
      <c r="AN454"/>
      <c r="AO454"/>
    </row>
    <row r="455" spans="1:41" s="2" customFormat="1" x14ac:dyDescent="0.15">
      <c r="A455"/>
      <c r="B455"/>
      <c r="C455"/>
      <c r="D455"/>
      <c r="E455"/>
      <c r="F455"/>
      <c r="G455"/>
      <c r="H455"/>
      <c r="I455"/>
      <c r="J455"/>
      <c r="K455"/>
      <c r="L455"/>
      <c r="M455"/>
      <c r="N455"/>
      <c r="O455"/>
      <c r="P455"/>
      <c r="Q455"/>
      <c r="R455"/>
      <c r="S455"/>
      <c r="T455"/>
      <c r="U455"/>
      <c r="V455"/>
      <c r="W455"/>
      <c r="X455"/>
      <c r="Y455"/>
      <c r="Z455"/>
      <c r="AA455"/>
      <c r="AB455"/>
      <c r="AC455"/>
      <c r="AD455"/>
      <c r="AE455"/>
      <c r="AF455"/>
      <c r="AG455"/>
      <c r="AH455"/>
      <c r="AI455"/>
      <c r="AJ455"/>
      <c r="AK455"/>
      <c r="AL455"/>
      <c r="AM455"/>
      <c r="AN455"/>
      <c r="AO455"/>
    </row>
    <row r="456" spans="1:41" s="2" customFormat="1" x14ac:dyDescent="0.15">
      <c r="A456"/>
      <c r="B456"/>
      <c r="C456"/>
      <c r="D456"/>
      <c r="E456"/>
      <c r="F456"/>
      <c r="G456"/>
      <c r="H456"/>
      <c r="I456"/>
      <c r="J456"/>
      <c r="K456"/>
      <c r="L456"/>
      <c r="M456"/>
      <c r="N456"/>
      <c r="O456"/>
      <c r="P456"/>
      <c r="Q456"/>
      <c r="R456"/>
      <c r="S456"/>
      <c r="T456"/>
      <c r="U456"/>
      <c r="V456"/>
      <c r="W456"/>
      <c r="X456"/>
      <c r="Y456"/>
      <c r="Z456"/>
      <c r="AA456"/>
      <c r="AB456"/>
      <c r="AC456"/>
      <c r="AD456"/>
      <c r="AE456"/>
      <c r="AF456"/>
      <c r="AG456"/>
      <c r="AH456"/>
      <c r="AI456"/>
      <c r="AJ456"/>
      <c r="AK456"/>
      <c r="AL456"/>
      <c r="AM456"/>
      <c r="AN456"/>
      <c r="AO456"/>
    </row>
    <row r="457" spans="1:41" s="2" customFormat="1" x14ac:dyDescent="0.15">
      <c r="A457"/>
      <c r="B457"/>
      <c r="C457"/>
      <c r="D457"/>
      <c r="E457"/>
      <c r="F457"/>
      <c r="G457"/>
      <c r="H457"/>
      <c r="I457"/>
      <c r="J457"/>
      <c r="K457"/>
      <c r="L457"/>
      <c r="M457"/>
      <c r="N457"/>
      <c r="O457"/>
      <c r="P457"/>
      <c r="Q457"/>
      <c r="R457"/>
      <c r="S457"/>
      <c r="T457"/>
      <c r="U457"/>
      <c r="V457"/>
      <c r="W457"/>
      <c r="X457"/>
      <c r="Y457"/>
      <c r="Z457"/>
      <c r="AA457"/>
      <c r="AB457"/>
      <c r="AC457"/>
      <c r="AD457"/>
      <c r="AE457"/>
      <c r="AF457"/>
      <c r="AG457"/>
      <c r="AH457"/>
      <c r="AI457"/>
      <c r="AJ457"/>
      <c r="AK457"/>
      <c r="AL457"/>
      <c r="AM457"/>
      <c r="AN457"/>
      <c r="AO457"/>
    </row>
    <row r="458" spans="1:41" s="2" customFormat="1" x14ac:dyDescent="0.15">
      <c r="A458"/>
      <c r="B458"/>
      <c r="C458"/>
      <c r="D458"/>
      <c r="E458"/>
      <c r="F458"/>
      <c r="G458"/>
      <c r="H458"/>
      <c r="I458"/>
      <c r="J458"/>
      <c r="K458"/>
      <c r="L458"/>
      <c r="M458"/>
      <c r="N458"/>
      <c r="O458"/>
      <c r="P458"/>
      <c r="Q458"/>
      <c r="R458"/>
      <c r="S458"/>
      <c r="T458"/>
      <c r="U458"/>
      <c r="V458"/>
      <c r="W458"/>
      <c r="X458"/>
      <c r="Y458"/>
      <c r="Z458"/>
      <c r="AA458"/>
      <c r="AB458"/>
      <c r="AC458"/>
      <c r="AD458"/>
      <c r="AE458"/>
      <c r="AF458"/>
      <c r="AG458"/>
      <c r="AH458"/>
      <c r="AI458"/>
      <c r="AJ458"/>
      <c r="AK458"/>
      <c r="AL458"/>
      <c r="AM458"/>
      <c r="AN458"/>
      <c r="AO458"/>
    </row>
    <row r="459" spans="1:41" s="2" customFormat="1" x14ac:dyDescent="0.15">
      <c r="A459"/>
      <c r="B459"/>
      <c r="C459"/>
      <c r="D459"/>
      <c r="E459"/>
      <c r="F459"/>
      <c r="G459"/>
      <c r="H459"/>
      <c r="I459"/>
      <c r="J459"/>
      <c r="K459"/>
      <c r="L459"/>
      <c r="M459"/>
      <c r="N459"/>
      <c r="O459"/>
      <c r="P459"/>
      <c r="Q459"/>
      <c r="R459"/>
      <c r="S459"/>
      <c r="T459"/>
      <c r="U459"/>
      <c r="V459"/>
      <c r="W459"/>
      <c r="X459"/>
      <c r="Y459"/>
      <c r="Z459"/>
      <c r="AA459"/>
      <c r="AB459"/>
      <c r="AC459"/>
      <c r="AD459"/>
      <c r="AE459"/>
      <c r="AF459"/>
      <c r="AG459"/>
      <c r="AH459"/>
      <c r="AI459"/>
      <c r="AJ459"/>
      <c r="AK459"/>
      <c r="AL459"/>
      <c r="AM459"/>
      <c r="AN459"/>
      <c r="AO459"/>
    </row>
    <row r="460" spans="1:41" s="2" customFormat="1" x14ac:dyDescent="0.15">
      <c r="A460"/>
      <c r="B460"/>
      <c r="C460"/>
      <c r="D460"/>
      <c r="E460"/>
      <c r="F460"/>
      <c r="G460"/>
      <c r="H460"/>
      <c r="I460"/>
      <c r="J460"/>
      <c r="K460"/>
      <c r="L460"/>
      <c r="M460"/>
      <c r="N460"/>
      <c r="O460"/>
      <c r="P460"/>
      <c r="Q460"/>
      <c r="R460"/>
      <c r="S460"/>
      <c r="T460"/>
      <c r="U460"/>
      <c r="V460"/>
      <c r="W460"/>
      <c r="X460"/>
      <c r="Y460"/>
      <c r="Z460"/>
      <c r="AA460"/>
      <c r="AB460"/>
      <c r="AC460"/>
      <c r="AD460"/>
      <c r="AE460"/>
      <c r="AF460"/>
      <c r="AG460"/>
      <c r="AH460"/>
      <c r="AI460"/>
      <c r="AJ460"/>
      <c r="AK460"/>
      <c r="AL460"/>
      <c r="AM460"/>
      <c r="AN460"/>
      <c r="AO460"/>
    </row>
    <row r="461" spans="1:41" s="2" customFormat="1" x14ac:dyDescent="0.15">
      <c r="A461"/>
      <c r="B461"/>
      <c r="C461"/>
      <c r="D461"/>
      <c r="E461"/>
      <c r="F461"/>
      <c r="G461"/>
      <c r="H461"/>
      <c r="I461"/>
      <c r="J461"/>
      <c r="K461"/>
      <c r="L461"/>
      <c r="M461"/>
      <c r="N461"/>
      <c r="O461"/>
      <c r="P461"/>
      <c r="Q461"/>
      <c r="R461"/>
      <c r="S461"/>
      <c r="T461"/>
      <c r="U461"/>
      <c r="V461"/>
      <c r="W461"/>
      <c r="X461"/>
      <c r="Y461"/>
      <c r="Z461"/>
      <c r="AA461"/>
      <c r="AB461"/>
      <c r="AC461"/>
      <c r="AD461"/>
      <c r="AE461"/>
      <c r="AF461"/>
      <c r="AG461"/>
      <c r="AH461"/>
      <c r="AI461"/>
      <c r="AJ461"/>
      <c r="AK461"/>
      <c r="AL461"/>
      <c r="AM461"/>
      <c r="AN461"/>
      <c r="AO461"/>
    </row>
    <row r="462" spans="1:41" s="2" customFormat="1" x14ac:dyDescent="0.15">
      <c r="A462"/>
      <c r="B462"/>
      <c r="C462"/>
      <c r="D462"/>
      <c r="E462"/>
      <c r="F462"/>
      <c r="G462"/>
      <c r="H462"/>
      <c r="I462"/>
      <c r="J462"/>
      <c r="K462"/>
      <c r="L462"/>
      <c r="M462"/>
      <c r="N462"/>
      <c r="O462"/>
      <c r="P462"/>
      <c r="Q462"/>
      <c r="R462"/>
      <c r="S462"/>
      <c r="T462"/>
      <c r="U462"/>
      <c r="V462"/>
      <c r="W462"/>
      <c r="X462"/>
      <c r="Y462"/>
      <c r="Z462"/>
      <c r="AA462"/>
      <c r="AB462"/>
      <c r="AC462"/>
      <c r="AD462"/>
      <c r="AE462"/>
      <c r="AF462"/>
      <c r="AG462"/>
      <c r="AH462"/>
      <c r="AI462"/>
      <c r="AJ462"/>
      <c r="AK462"/>
      <c r="AL462"/>
      <c r="AM462"/>
      <c r="AN462"/>
      <c r="AO462"/>
    </row>
    <row r="463" spans="1:41" s="2" customFormat="1" x14ac:dyDescent="0.15">
      <c r="A463"/>
      <c r="B463"/>
      <c r="C463"/>
      <c r="D463"/>
      <c r="E463"/>
      <c r="F463"/>
      <c r="G463"/>
      <c r="H463"/>
      <c r="I463"/>
      <c r="J463"/>
      <c r="K463"/>
      <c r="L463"/>
      <c r="M463"/>
      <c r="N463"/>
      <c r="O463"/>
      <c r="P463"/>
      <c r="Q463"/>
      <c r="R463"/>
      <c r="S463"/>
      <c r="T463"/>
      <c r="U463"/>
      <c r="V463"/>
      <c r="W463"/>
      <c r="X463"/>
      <c r="Y463"/>
      <c r="Z463"/>
      <c r="AA463"/>
      <c r="AB463"/>
      <c r="AC463"/>
      <c r="AD463"/>
      <c r="AE463"/>
      <c r="AF463"/>
      <c r="AG463"/>
      <c r="AH463"/>
      <c r="AI463"/>
      <c r="AJ463"/>
      <c r="AK463"/>
      <c r="AL463"/>
      <c r="AM463"/>
      <c r="AN463"/>
      <c r="AO463"/>
    </row>
    <row r="464" spans="1:41" s="2" customFormat="1" x14ac:dyDescent="0.15">
      <c r="A464"/>
      <c r="B464"/>
      <c r="C464"/>
      <c r="D464"/>
      <c r="E464"/>
      <c r="F464"/>
      <c r="G464"/>
      <c r="H464"/>
      <c r="I464"/>
      <c r="J464"/>
      <c r="K464"/>
      <c r="L464"/>
      <c r="M464"/>
      <c r="N464"/>
      <c r="O464"/>
      <c r="P464"/>
      <c r="Q464"/>
      <c r="R464"/>
      <c r="S464"/>
      <c r="T464"/>
      <c r="U464"/>
      <c r="V464"/>
      <c r="W464"/>
      <c r="X464"/>
      <c r="Y464"/>
      <c r="Z464"/>
      <c r="AA464"/>
      <c r="AB464"/>
      <c r="AC464"/>
      <c r="AD464"/>
      <c r="AE464"/>
      <c r="AF464"/>
      <c r="AG464"/>
      <c r="AH464"/>
      <c r="AI464"/>
      <c r="AJ464"/>
      <c r="AK464"/>
      <c r="AL464"/>
      <c r="AM464"/>
      <c r="AN464"/>
      <c r="AO464"/>
    </row>
    <row r="465" spans="1:41" s="2" customFormat="1" x14ac:dyDescent="0.15">
      <c r="A465"/>
      <c r="B465"/>
      <c r="C465"/>
      <c r="D465"/>
      <c r="E465"/>
      <c r="F465"/>
      <c r="G465"/>
      <c r="H465"/>
      <c r="I465"/>
      <c r="J465"/>
      <c r="K465"/>
      <c r="L465"/>
      <c r="M465"/>
      <c r="N465"/>
      <c r="O465"/>
      <c r="P465"/>
      <c r="Q465"/>
      <c r="R465"/>
      <c r="S465"/>
      <c r="T465"/>
      <c r="U465"/>
      <c r="V465"/>
      <c r="W465"/>
      <c r="X465"/>
      <c r="Y465"/>
      <c r="Z465"/>
      <c r="AA465"/>
      <c r="AB465"/>
      <c r="AC465"/>
      <c r="AD465"/>
      <c r="AE465"/>
      <c r="AF465"/>
      <c r="AG465"/>
      <c r="AH465"/>
      <c r="AI465"/>
      <c r="AJ465"/>
      <c r="AK465"/>
      <c r="AL465"/>
      <c r="AM465"/>
      <c r="AN465"/>
      <c r="AO465"/>
    </row>
    <row r="466" spans="1:41" s="2" customFormat="1" x14ac:dyDescent="0.15">
      <c r="A466"/>
      <c r="B466"/>
      <c r="C466"/>
      <c r="D466"/>
      <c r="E466"/>
      <c r="F466"/>
      <c r="G466"/>
      <c r="H466"/>
      <c r="I466"/>
      <c r="J466"/>
      <c r="K466"/>
      <c r="L466"/>
      <c r="M466"/>
      <c r="N466"/>
      <c r="O466"/>
      <c r="P466"/>
      <c r="Q466"/>
      <c r="R466"/>
      <c r="S466"/>
      <c r="T466"/>
      <c r="U466"/>
      <c r="V466"/>
      <c r="W466"/>
      <c r="X466"/>
      <c r="Y466"/>
      <c r="Z466"/>
      <c r="AA466"/>
      <c r="AB466"/>
      <c r="AC466"/>
      <c r="AD466"/>
      <c r="AE466"/>
      <c r="AF466"/>
      <c r="AG466"/>
      <c r="AH466"/>
      <c r="AI466"/>
      <c r="AJ466"/>
      <c r="AK466"/>
      <c r="AL466"/>
      <c r="AM466"/>
      <c r="AN466"/>
      <c r="AO466"/>
    </row>
    <row r="467" spans="1:41" s="2" customFormat="1" x14ac:dyDescent="0.15">
      <c r="A467"/>
      <c r="B467"/>
      <c r="C467"/>
      <c r="D467"/>
      <c r="E467"/>
      <c r="F467"/>
      <c r="G467"/>
      <c r="H467"/>
      <c r="I467"/>
      <c r="J467"/>
      <c r="K467"/>
      <c r="L467"/>
      <c r="M467"/>
      <c r="N467"/>
      <c r="O467"/>
      <c r="P467"/>
      <c r="Q467"/>
      <c r="R467"/>
      <c r="S467"/>
      <c r="T467"/>
      <c r="U467"/>
      <c r="V467"/>
      <c r="W467"/>
      <c r="X467"/>
      <c r="Y467"/>
      <c r="Z467"/>
      <c r="AA467"/>
      <c r="AB467"/>
      <c r="AC467"/>
      <c r="AD467"/>
      <c r="AE467"/>
      <c r="AF467"/>
      <c r="AG467"/>
      <c r="AH467"/>
      <c r="AI467"/>
      <c r="AJ467"/>
      <c r="AK467"/>
      <c r="AL467"/>
      <c r="AM467"/>
      <c r="AN467"/>
      <c r="AO467"/>
    </row>
    <row r="468" spans="1:41" s="2" customFormat="1" x14ac:dyDescent="0.15">
      <c r="A468"/>
      <c r="B468"/>
      <c r="C468"/>
      <c r="D468"/>
      <c r="E468"/>
      <c r="F468"/>
      <c r="G468"/>
      <c r="H468"/>
      <c r="I468"/>
      <c r="J468"/>
      <c r="K468"/>
      <c r="L468"/>
      <c r="M468"/>
      <c r="N468"/>
      <c r="O468"/>
      <c r="P468"/>
      <c r="Q468"/>
      <c r="R468"/>
      <c r="S468"/>
      <c r="T468"/>
      <c r="U468"/>
      <c r="V468"/>
      <c r="W468"/>
      <c r="X468"/>
      <c r="Y468"/>
      <c r="Z468"/>
      <c r="AA468"/>
      <c r="AB468"/>
      <c r="AC468"/>
      <c r="AD468"/>
      <c r="AE468"/>
      <c r="AF468"/>
      <c r="AG468"/>
      <c r="AH468"/>
      <c r="AI468"/>
      <c r="AJ468"/>
      <c r="AK468"/>
      <c r="AL468"/>
      <c r="AM468"/>
      <c r="AN468"/>
      <c r="AO468"/>
    </row>
    <row r="469" spans="1:41" s="2" customFormat="1" x14ac:dyDescent="0.15">
      <c r="A469"/>
      <c r="B469"/>
      <c r="C469"/>
      <c r="D469"/>
      <c r="E469"/>
      <c r="F469"/>
      <c r="G469"/>
      <c r="H469"/>
      <c r="I469"/>
      <c r="J469"/>
      <c r="K469"/>
      <c r="L469"/>
      <c r="M469"/>
      <c r="N469"/>
      <c r="O469"/>
      <c r="P469"/>
      <c r="Q469"/>
      <c r="R469"/>
      <c r="S469"/>
      <c r="T469"/>
      <c r="U469"/>
      <c r="V469"/>
      <c r="W469"/>
      <c r="X469"/>
      <c r="Y469"/>
      <c r="Z469"/>
      <c r="AA469"/>
      <c r="AB469"/>
      <c r="AC469"/>
      <c r="AD469"/>
      <c r="AE469"/>
      <c r="AF469"/>
      <c r="AG469"/>
      <c r="AH469"/>
      <c r="AI469"/>
      <c r="AJ469"/>
      <c r="AK469"/>
      <c r="AL469"/>
      <c r="AM469"/>
      <c r="AN469"/>
      <c r="AO469"/>
    </row>
    <row r="470" spans="1:41" s="2" customFormat="1" x14ac:dyDescent="0.15">
      <c r="A470"/>
      <c r="B470"/>
      <c r="C470"/>
      <c r="D470"/>
      <c r="E470"/>
      <c r="F470"/>
      <c r="G470"/>
      <c r="H470"/>
      <c r="I470"/>
      <c r="J470"/>
      <c r="K470"/>
      <c r="L470"/>
      <c r="M470"/>
      <c r="N470"/>
      <c r="O470"/>
      <c r="P470"/>
      <c r="Q470"/>
      <c r="R470"/>
      <c r="S470"/>
      <c r="T470"/>
      <c r="U470"/>
      <c r="V470"/>
      <c r="W470"/>
      <c r="X470"/>
      <c r="Y470"/>
      <c r="Z470"/>
      <c r="AA470"/>
      <c r="AB470"/>
      <c r="AC470"/>
      <c r="AD470"/>
      <c r="AE470"/>
      <c r="AF470"/>
      <c r="AG470"/>
      <c r="AH470"/>
      <c r="AI470"/>
      <c r="AJ470"/>
      <c r="AK470"/>
      <c r="AL470"/>
      <c r="AM470"/>
      <c r="AN470"/>
      <c r="AO470"/>
    </row>
    <row r="471" spans="1:41" s="2" customFormat="1" x14ac:dyDescent="0.15">
      <c r="A471"/>
      <c r="B471"/>
      <c r="C471"/>
      <c r="D471"/>
      <c r="E471"/>
      <c r="F471"/>
      <c r="G471"/>
      <c r="H471"/>
      <c r="I471"/>
      <c r="J471"/>
      <c r="K471"/>
      <c r="L471"/>
      <c r="M471"/>
      <c r="N471"/>
      <c r="O471"/>
      <c r="P471"/>
      <c r="Q471"/>
      <c r="R471"/>
      <c r="S471"/>
      <c r="T471"/>
      <c r="U471"/>
      <c r="V471"/>
      <c r="W471"/>
      <c r="X471"/>
      <c r="Y471"/>
      <c r="Z471"/>
      <c r="AA471"/>
      <c r="AB471"/>
      <c r="AC471"/>
      <c r="AD471"/>
      <c r="AE471"/>
      <c r="AF471"/>
      <c r="AG471"/>
      <c r="AH471"/>
      <c r="AI471"/>
      <c r="AJ471"/>
      <c r="AK471"/>
      <c r="AL471"/>
      <c r="AM471"/>
      <c r="AN471"/>
      <c r="AO471"/>
    </row>
    <row r="472" spans="1:41" s="2" customFormat="1" x14ac:dyDescent="0.15">
      <c r="A472"/>
      <c r="B472"/>
      <c r="C472"/>
      <c r="D472"/>
      <c r="E472"/>
      <c r="F472"/>
      <c r="G472"/>
      <c r="H472"/>
      <c r="I472"/>
      <c r="J472"/>
      <c r="K472"/>
      <c r="L472"/>
      <c r="M472"/>
      <c r="N472"/>
      <c r="O472"/>
      <c r="P472"/>
      <c r="Q472"/>
      <c r="R472"/>
      <c r="S472"/>
      <c r="T472"/>
      <c r="U472"/>
      <c r="V472"/>
      <c r="W472"/>
      <c r="X472"/>
      <c r="Y472"/>
      <c r="Z472"/>
      <c r="AA472"/>
      <c r="AB472"/>
      <c r="AC472"/>
      <c r="AD472"/>
      <c r="AE472"/>
      <c r="AF472"/>
      <c r="AG472"/>
      <c r="AH472"/>
      <c r="AI472"/>
      <c r="AJ472"/>
      <c r="AK472"/>
      <c r="AL472"/>
      <c r="AM472"/>
      <c r="AN472"/>
      <c r="AO472"/>
    </row>
    <row r="473" spans="1:41" s="2" customFormat="1" x14ac:dyDescent="0.15">
      <c r="A473"/>
      <c r="B473"/>
      <c r="C473"/>
      <c r="D473"/>
      <c r="E473"/>
      <c r="F473"/>
      <c r="G473"/>
      <c r="H473"/>
      <c r="I473"/>
      <c r="J473"/>
      <c r="K473"/>
      <c r="L473"/>
      <c r="M473"/>
      <c r="N473"/>
      <c r="O473"/>
      <c r="P473"/>
      <c r="Q473"/>
      <c r="R473"/>
      <c r="S473"/>
      <c r="T473"/>
      <c r="U473"/>
      <c r="V473"/>
      <c r="W473"/>
      <c r="X473"/>
      <c r="Y473"/>
      <c r="Z473"/>
      <c r="AA473"/>
      <c r="AB473"/>
      <c r="AC473"/>
      <c r="AD473"/>
      <c r="AE473"/>
      <c r="AF473"/>
      <c r="AG473"/>
      <c r="AH473"/>
      <c r="AI473"/>
      <c r="AJ473"/>
      <c r="AK473"/>
      <c r="AL473"/>
      <c r="AM473"/>
      <c r="AN473"/>
      <c r="AO473"/>
    </row>
    <row r="474" spans="1:41" s="2" customFormat="1" x14ac:dyDescent="0.15">
      <c r="A474"/>
      <c r="B474"/>
      <c r="C474"/>
      <c r="D474"/>
      <c r="E474"/>
      <c r="F474"/>
      <c r="G474"/>
      <c r="H474"/>
      <c r="I474"/>
      <c r="J474"/>
      <c r="K474"/>
      <c r="L474"/>
      <c r="M474"/>
      <c r="N474"/>
      <c r="O474"/>
      <c r="P474"/>
      <c r="Q474"/>
      <c r="R474"/>
      <c r="S474"/>
      <c r="T474"/>
      <c r="U474"/>
      <c r="V474"/>
      <c r="W474"/>
      <c r="X474"/>
      <c r="Y474"/>
      <c r="Z474"/>
      <c r="AA474"/>
      <c r="AB474"/>
      <c r="AC474"/>
      <c r="AD474"/>
      <c r="AE474"/>
      <c r="AF474"/>
      <c r="AG474"/>
      <c r="AH474"/>
      <c r="AI474"/>
      <c r="AJ474"/>
      <c r="AK474"/>
      <c r="AL474"/>
      <c r="AM474"/>
      <c r="AN474"/>
      <c r="AO474"/>
    </row>
    <row r="475" spans="1:41" s="2" customFormat="1" x14ac:dyDescent="0.15">
      <c r="A475"/>
      <c r="B475"/>
      <c r="C475"/>
      <c r="D475"/>
      <c r="E475"/>
      <c r="F475"/>
      <c r="G475"/>
      <c r="H475"/>
      <c r="I475"/>
      <c r="J475"/>
      <c r="K475"/>
      <c r="L475"/>
      <c r="M475"/>
      <c r="N475"/>
      <c r="O475"/>
      <c r="P475"/>
      <c r="Q475"/>
      <c r="R475"/>
      <c r="S475"/>
      <c r="T475"/>
      <c r="U475"/>
      <c r="V475"/>
      <c r="W475"/>
      <c r="X475"/>
      <c r="Y475"/>
      <c r="Z475"/>
      <c r="AA475"/>
      <c r="AB475"/>
      <c r="AC475"/>
      <c r="AD475"/>
      <c r="AE475"/>
      <c r="AF475"/>
      <c r="AG475"/>
      <c r="AH475"/>
      <c r="AI475"/>
      <c r="AJ475"/>
      <c r="AK475"/>
      <c r="AL475"/>
      <c r="AM475"/>
      <c r="AN475"/>
      <c r="AO475"/>
    </row>
    <row r="476" spans="1:41" s="2" customFormat="1" x14ac:dyDescent="0.15">
      <c r="A476"/>
      <c r="B476"/>
      <c r="C476"/>
      <c r="D476"/>
      <c r="E476"/>
      <c r="F476"/>
      <c r="G476"/>
      <c r="H476"/>
      <c r="I476"/>
      <c r="J476"/>
      <c r="K476"/>
      <c r="L476"/>
      <c r="M476"/>
      <c r="N476"/>
      <c r="O476"/>
      <c r="P476"/>
      <c r="Q476"/>
      <c r="R476"/>
      <c r="S476"/>
      <c r="T476"/>
      <c r="U476"/>
      <c r="V476"/>
      <c r="W476"/>
      <c r="X476"/>
      <c r="Y476"/>
      <c r="Z476"/>
      <c r="AA476"/>
      <c r="AB476"/>
      <c r="AC476"/>
      <c r="AD476"/>
      <c r="AE476"/>
      <c r="AF476"/>
      <c r="AG476"/>
      <c r="AH476"/>
      <c r="AI476"/>
      <c r="AJ476"/>
      <c r="AK476"/>
      <c r="AL476"/>
      <c r="AM476"/>
      <c r="AN476"/>
      <c r="AO476"/>
    </row>
    <row r="477" spans="1:41" s="2" customFormat="1" x14ac:dyDescent="0.15">
      <c r="A477"/>
      <c r="B477"/>
      <c r="C477"/>
      <c r="D477"/>
      <c r="E477"/>
      <c r="F477"/>
      <c r="G477"/>
      <c r="H477"/>
      <c r="I477"/>
      <c r="J477"/>
      <c r="K477"/>
      <c r="L477"/>
      <c r="M477"/>
      <c r="N477"/>
      <c r="O477"/>
      <c r="P477"/>
      <c r="Q477"/>
      <c r="R477"/>
      <c r="S477"/>
      <c r="T477"/>
      <c r="U477"/>
      <c r="V477"/>
      <c r="W477"/>
      <c r="X477"/>
      <c r="Y477"/>
      <c r="Z477"/>
      <c r="AA477"/>
      <c r="AB477"/>
      <c r="AC477"/>
      <c r="AD477"/>
      <c r="AE477"/>
      <c r="AF477"/>
      <c r="AG477"/>
      <c r="AH477"/>
      <c r="AI477"/>
      <c r="AJ477"/>
      <c r="AK477"/>
      <c r="AL477"/>
      <c r="AM477"/>
      <c r="AN477"/>
      <c r="AO477"/>
    </row>
    <row r="478" spans="1:41" s="2" customFormat="1" x14ac:dyDescent="0.15">
      <c r="A478"/>
      <c r="B478"/>
      <c r="C478"/>
      <c r="D478"/>
      <c r="E478"/>
      <c r="F478"/>
      <c r="G478"/>
      <c r="H478"/>
      <c r="I478"/>
      <c r="J478"/>
      <c r="K478"/>
      <c r="L478"/>
      <c r="M478"/>
      <c r="N478"/>
      <c r="O478"/>
      <c r="P478"/>
      <c r="Q478"/>
      <c r="R478"/>
      <c r="S478"/>
      <c r="T478"/>
      <c r="U478"/>
      <c r="V478"/>
      <c r="W478"/>
      <c r="X478"/>
      <c r="Y478"/>
      <c r="Z478"/>
      <c r="AA478"/>
      <c r="AB478"/>
      <c r="AC478"/>
      <c r="AD478"/>
      <c r="AE478"/>
      <c r="AF478"/>
      <c r="AG478"/>
      <c r="AH478"/>
      <c r="AI478"/>
      <c r="AJ478"/>
      <c r="AK478"/>
      <c r="AL478"/>
      <c r="AM478"/>
      <c r="AN478"/>
      <c r="AO478"/>
    </row>
    <row r="479" spans="1:41" s="2" customFormat="1" x14ac:dyDescent="0.15">
      <c r="A479"/>
      <c r="B479"/>
      <c r="C479"/>
      <c r="D479"/>
      <c r="E479"/>
      <c r="F479"/>
      <c r="G479"/>
      <c r="H479"/>
      <c r="I479"/>
      <c r="J479"/>
      <c r="K479"/>
      <c r="L479"/>
      <c r="M479"/>
      <c r="N479"/>
      <c r="O479"/>
      <c r="P479"/>
      <c r="Q479"/>
      <c r="R479"/>
      <c r="S479"/>
      <c r="T479"/>
      <c r="U479"/>
      <c r="V479"/>
      <c r="W479"/>
      <c r="X479"/>
      <c r="Y479"/>
      <c r="Z479"/>
      <c r="AA479"/>
      <c r="AB479"/>
      <c r="AC479"/>
      <c r="AD479"/>
      <c r="AE479"/>
      <c r="AF479"/>
      <c r="AG479"/>
      <c r="AH479"/>
      <c r="AI479"/>
      <c r="AJ479"/>
      <c r="AK479"/>
      <c r="AL479"/>
      <c r="AM479"/>
      <c r="AN479"/>
      <c r="AO479"/>
    </row>
    <row r="480" spans="1:41" s="2" customFormat="1" x14ac:dyDescent="0.15">
      <c r="A480"/>
      <c r="B480"/>
      <c r="C480"/>
      <c r="D480"/>
      <c r="E480"/>
      <c r="F480"/>
      <c r="G480"/>
      <c r="H480"/>
      <c r="I480"/>
      <c r="J480"/>
      <c r="K480"/>
      <c r="L480"/>
      <c r="M480"/>
      <c r="N480"/>
      <c r="O480"/>
      <c r="P480"/>
      <c r="Q480"/>
      <c r="R480"/>
      <c r="S480"/>
      <c r="T480"/>
      <c r="U480"/>
      <c r="V480"/>
      <c r="W480"/>
      <c r="X480"/>
      <c r="Y480"/>
      <c r="Z480"/>
      <c r="AA480"/>
      <c r="AB480"/>
      <c r="AC480"/>
      <c r="AD480"/>
      <c r="AE480"/>
      <c r="AF480"/>
      <c r="AG480"/>
      <c r="AH480"/>
      <c r="AI480"/>
      <c r="AJ480"/>
      <c r="AK480"/>
      <c r="AL480"/>
      <c r="AM480"/>
      <c r="AN480"/>
      <c r="AO480"/>
    </row>
    <row r="481" spans="1:41" s="2" customFormat="1" x14ac:dyDescent="0.15">
      <c r="A481"/>
      <c r="B481"/>
      <c r="C481"/>
      <c r="D481"/>
      <c r="E481"/>
      <c r="F481"/>
      <c r="G481"/>
      <c r="H481"/>
      <c r="I481"/>
      <c r="J481"/>
      <c r="K481"/>
      <c r="L481"/>
      <c r="M481"/>
      <c r="N481"/>
      <c r="O481"/>
      <c r="P481"/>
      <c r="Q481"/>
      <c r="R481"/>
      <c r="S481"/>
      <c r="T481"/>
      <c r="U481"/>
      <c r="V481"/>
      <c r="W481"/>
      <c r="X481"/>
      <c r="Y481"/>
      <c r="Z481"/>
      <c r="AA481"/>
      <c r="AB481"/>
      <c r="AC481"/>
      <c r="AD481"/>
      <c r="AE481"/>
      <c r="AF481"/>
      <c r="AG481"/>
      <c r="AH481"/>
      <c r="AI481"/>
      <c r="AJ481"/>
      <c r="AK481"/>
      <c r="AL481"/>
      <c r="AM481"/>
      <c r="AN481"/>
      <c r="AO481"/>
    </row>
    <row r="482" spans="1:41" s="2" customFormat="1" x14ac:dyDescent="0.15">
      <c r="A482"/>
      <c r="B482"/>
      <c r="C482"/>
      <c r="D482"/>
      <c r="E482"/>
      <c r="F482"/>
      <c r="G482"/>
      <c r="H482"/>
      <c r="I482"/>
      <c r="J482"/>
      <c r="K482"/>
      <c r="L482"/>
      <c r="M482"/>
      <c r="N482"/>
      <c r="O482"/>
      <c r="P482"/>
      <c r="Q482"/>
      <c r="R482"/>
      <c r="S482"/>
      <c r="T482"/>
      <c r="U482"/>
      <c r="V482"/>
      <c r="W482"/>
      <c r="X482"/>
      <c r="Y482"/>
      <c r="Z482"/>
      <c r="AA482"/>
      <c r="AB482"/>
      <c r="AC482"/>
      <c r="AD482"/>
      <c r="AE482"/>
      <c r="AF482"/>
      <c r="AG482"/>
      <c r="AH482"/>
      <c r="AI482"/>
      <c r="AJ482"/>
      <c r="AK482"/>
      <c r="AL482"/>
      <c r="AM482"/>
      <c r="AN482"/>
      <c r="AO482"/>
    </row>
    <row r="483" spans="1:41" s="2" customFormat="1" x14ac:dyDescent="0.15">
      <c r="A483"/>
      <c r="B483"/>
      <c r="C483"/>
      <c r="D483"/>
      <c r="E483"/>
      <c r="F483"/>
      <c r="G483"/>
      <c r="H483"/>
      <c r="I483"/>
      <c r="J483"/>
      <c r="K483"/>
      <c r="L483"/>
      <c r="M483"/>
      <c r="N483"/>
      <c r="O483"/>
      <c r="P483"/>
      <c r="Q483"/>
      <c r="R483"/>
      <c r="S483"/>
      <c r="T483"/>
      <c r="U483"/>
      <c r="V483"/>
      <c r="W483"/>
      <c r="X483"/>
      <c r="Y483"/>
      <c r="Z483"/>
      <c r="AA483"/>
      <c r="AB483"/>
      <c r="AC483"/>
      <c r="AD483"/>
      <c r="AE483"/>
      <c r="AF483"/>
      <c r="AG483"/>
      <c r="AH483"/>
      <c r="AI483"/>
      <c r="AJ483"/>
      <c r="AK483"/>
      <c r="AL483"/>
      <c r="AM483"/>
      <c r="AN483"/>
      <c r="AO483"/>
    </row>
    <row r="484" spans="1:41" s="2" customFormat="1" x14ac:dyDescent="0.15">
      <c r="A484"/>
      <c r="B484"/>
      <c r="C484"/>
      <c r="D484"/>
      <c r="E484"/>
      <c r="F484"/>
      <c r="G484"/>
      <c r="H484"/>
      <c r="I484"/>
      <c r="J484"/>
      <c r="K484"/>
      <c r="L484"/>
      <c r="M484"/>
      <c r="N484"/>
      <c r="O484"/>
      <c r="P484"/>
      <c r="Q484"/>
      <c r="R484"/>
      <c r="S484"/>
      <c r="T484"/>
      <c r="U484"/>
      <c r="V484"/>
      <c r="W484"/>
      <c r="X484"/>
      <c r="Y484"/>
      <c r="Z484"/>
      <c r="AA484"/>
      <c r="AB484"/>
      <c r="AC484"/>
      <c r="AD484"/>
      <c r="AE484"/>
      <c r="AF484"/>
      <c r="AG484"/>
      <c r="AH484"/>
      <c r="AI484"/>
      <c r="AJ484"/>
      <c r="AK484"/>
      <c r="AL484"/>
      <c r="AM484"/>
      <c r="AN484"/>
      <c r="AO484"/>
    </row>
    <row r="485" spans="1:41" s="2" customFormat="1" x14ac:dyDescent="0.15">
      <c r="A485"/>
      <c r="B485"/>
      <c r="C485"/>
      <c r="D485"/>
      <c r="E485"/>
      <c r="F485"/>
      <c r="G485"/>
      <c r="H485"/>
      <c r="I485"/>
      <c r="J485"/>
      <c r="K485"/>
      <c r="L485"/>
      <c r="M485"/>
      <c r="N485"/>
      <c r="O485"/>
      <c r="P485"/>
      <c r="Q485"/>
      <c r="R485"/>
      <c r="S485"/>
      <c r="T485"/>
      <c r="U485"/>
      <c r="V485"/>
      <c r="W485"/>
      <c r="X485"/>
      <c r="Y485"/>
      <c r="Z485"/>
      <c r="AA485"/>
      <c r="AB485"/>
      <c r="AC485"/>
      <c r="AD485"/>
      <c r="AE485"/>
      <c r="AF485"/>
      <c r="AG485"/>
      <c r="AH485"/>
      <c r="AI485"/>
      <c r="AJ485"/>
      <c r="AK485"/>
      <c r="AL485"/>
      <c r="AM485"/>
      <c r="AN485"/>
      <c r="AO485"/>
    </row>
    <row r="486" spans="1:41" s="2" customFormat="1" x14ac:dyDescent="0.15">
      <c r="A486"/>
      <c r="B486"/>
      <c r="C486"/>
      <c r="D486"/>
      <c r="E486"/>
      <c r="F486"/>
      <c r="G486"/>
      <c r="H486"/>
      <c r="I486"/>
      <c r="J486"/>
      <c r="K486"/>
      <c r="L486"/>
      <c r="M486"/>
      <c r="N486"/>
      <c r="O486"/>
      <c r="P486"/>
      <c r="Q486"/>
      <c r="R486"/>
      <c r="S486"/>
      <c r="T486"/>
      <c r="U486"/>
      <c r="V486"/>
      <c r="W486"/>
      <c r="X486"/>
      <c r="Y486"/>
      <c r="Z486"/>
      <c r="AA486"/>
      <c r="AB486"/>
      <c r="AC486"/>
      <c r="AD486"/>
      <c r="AE486"/>
      <c r="AF486"/>
      <c r="AG486"/>
      <c r="AH486"/>
      <c r="AI486"/>
      <c r="AJ486"/>
      <c r="AK486"/>
      <c r="AL486"/>
      <c r="AM486"/>
      <c r="AN486"/>
      <c r="AO486"/>
    </row>
    <row r="487" spans="1:41" s="2" customFormat="1" x14ac:dyDescent="0.15">
      <c r="A487"/>
      <c r="B487"/>
      <c r="C487"/>
      <c r="D487"/>
      <c r="E487"/>
      <c r="F487"/>
      <c r="G487"/>
      <c r="H487"/>
      <c r="I487"/>
      <c r="J487"/>
      <c r="K487"/>
      <c r="L487"/>
      <c r="M487"/>
      <c r="N487"/>
      <c r="O487"/>
      <c r="P487"/>
      <c r="Q487"/>
      <c r="R487"/>
      <c r="S487"/>
      <c r="T487"/>
      <c r="U487"/>
      <c r="V487"/>
      <c r="W487"/>
      <c r="X487"/>
      <c r="Y487"/>
      <c r="Z487"/>
      <c r="AA487"/>
      <c r="AB487"/>
      <c r="AC487"/>
      <c r="AD487"/>
      <c r="AE487"/>
      <c r="AF487"/>
      <c r="AG487"/>
      <c r="AH487"/>
      <c r="AI487"/>
      <c r="AJ487"/>
      <c r="AK487"/>
      <c r="AL487"/>
      <c r="AM487"/>
      <c r="AN487"/>
      <c r="AO487"/>
    </row>
    <row r="488" spans="1:41" s="2" customFormat="1" x14ac:dyDescent="0.15">
      <c r="A488"/>
      <c r="B488"/>
      <c r="C488"/>
      <c r="D488"/>
      <c r="E488"/>
      <c r="F488"/>
      <c r="G488"/>
      <c r="H488"/>
      <c r="I488"/>
      <c r="J488"/>
      <c r="K488"/>
      <c r="L488"/>
      <c r="M488"/>
      <c r="N488"/>
      <c r="O488"/>
      <c r="P488"/>
      <c r="Q488"/>
      <c r="R488"/>
      <c r="S488"/>
      <c r="T488"/>
      <c r="U488"/>
      <c r="V488"/>
      <c r="W488"/>
      <c r="X488"/>
      <c r="Y488"/>
      <c r="Z488"/>
      <c r="AA488"/>
      <c r="AB488"/>
      <c r="AC488"/>
      <c r="AD488"/>
      <c r="AE488"/>
      <c r="AF488"/>
      <c r="AG488"/>
      <c r="AH488"/>
      <c r="AI488"/>
      <c r="AJ488"/>
      <c r="AK488"/>
      <c r="AL488"/>
      <c r="AM488"/>
      <c r="AN488"/>
      <c r="AO488"/>
    </row>
    <row r="489" spans="1:41" s="2" customFormat="1" x14ac:dyDescent="0.15">
      <c r="A489"/>
      <c r="B489"/>
      <c r="C489"/>
      <c r="D489"/>
      <c r="E489"/>
      <c r="F489"/>
      <c r="G489"/>
      <c r="H489"/>
      <c r="I489"/>
      <c r="J489"/>
      <c r="K489"/>
      <c r="L489"/>
      <c r="M489"/>
      <c r="N489"/>
      <c r="O489"/>
      <c r="P489"/>
      <c r="Q489"/>
      <c r="R489"/>
      <c r="S489"/>
      <c r="T489"/>
      <c r="U489"/>
      <c r="V489"/>
      <c r="W489"/>
      <c r="X489"/>
      <c r="Y489"/>
      <c r="Z489"/>
      <c r="AA489"/>
      <c r="AB489"/>
      <c r="AC489"/>
      <c r="AD489"/>
      <c r="AE489"/>
      <c r="AF489"/>
      <c r="AG489"/>
      <c r="AH489"/>
      <c r="AI489"/>
      <c r="AJ489"/>
      <c r="AK489"/>
      <c r="AL489"/>
      <c r="AM489"/>
      <c r="AN489"/>
      <c r="AO489"/>
    </row>
    <row r="490" spans="1:41" s="2" customFormat="1" x14ac:dyDescent="0.15">
      <c r="A490"/>
      <c r="B490"/>
      <c r="C490"/>
      <c r="D490"/>
      <c r="E490"/>
      <c r="F490"/>
      <c r="G490"/>
      <c r="H490"/>
      <c r="I490"/>
      <c r="J490"/>
      <c r="K490"/>
      <c r="L490"/>
      <c r="M490"/>
      <c r="N490"/>
      <c r="O490"/>
      <c r="P490"/>
      <c r="Q490"/>
      <c r="R490"/>
      <c r="S490"/>
      <c r="T490"/>
      <c r="U490"/>
      <c r="V490"/>
      <c r="W490"/>
      <c r="X490"/>
      <c r="Y490"/>
      <c r="Z490"/>
      <c r="AA490"/>
      <c r="AB490"/>
      <c r="AC490"/>
      <c r="AD490"/>
      <c r="AE490"/>
      <c r="AF490"/>
      <c r="AG490"/>
      <c r="AH490"/>
      <c r="AI490"/>
      <c r="AJ490"/>
      <c r="AK490"/>
      <c r="AL490"/>
      <c r="AM490"/>
      <c r="AN490"/>
      <c r="AO490"/>
    </row>
    <row r="491" spans="1:41" s="2" customFormat="1" x14ac:dyDescent="0.15">
      <c r="A491"/>
      <c r="B491"/>
      <c r="C491"/>
      <c r="D491"/>
      <c r="E491"/>
      <c r="F491"/>
      <c r="G491"/>
      <c r="H491"/>
      <c r="I491"/>
      <c r="J491"/>
      <c r="K491"/>
      <c r="L491"/>
      <c r="M491"/>
      <c r="N491"/>
      <c r="O491"/>
      <c r="P491"/>
      <c r="Q491"/>
      <c r="R491"/>
      <c r="S491"/>
      <c r="T491"/>
      <c r="U491"/>
      <c r="V491"/>
      <c r="W491"/>
      <c r="X491"/>
      <c r="Y491"/>
      <c r="Z491"/>
      <c r="AA491"/>
      <c r="AB491"/>
      <c r="AC491"/>
      <c r="AD491"/>
      <c r="AE491"/>
      <c r="AF491"/>
      <c r="AG491"/>
      <c r="AH491"/>
      <c r="AI491"/>
      <c r="AJ491"/>
      <c r="AK491"/>
      <c r="AL491"/>
      <c r="AM491"/>
      <c r="AN491"/>
      <c r="AO491"/>
    </row>
    <row r="492" spans="1:41" s="2" customFormat="1" x14ac:dyDescent="0.15">
      <c r="A492"/>
      <c r="B492"/>
      <c r="C492"/>
      <c r="D492"/>
      <c r="E492"/>
      <c r="F492"/>
      <c r="G492"/>
      <c r="H492"/>
      <c r="I492"/>
      <c r="J492"/>
      <c r="K492"/>
      <c r="L492"/>
      <c r="M492"/>
      <c r="N492"/>
      <c r="O492"/>
      <c r="P492"/>
      <c r="Q492"/>
      <c r="R492"/>
      <c r="S492"/>
      <c r="T492"/>
      <c r="U492"/>
      <c r="V492"/>
      <c r="W492"/>
      <c r="X492"/>
      <c r="Y492"/>
      <c r="Z492"/>
      <c r="AA492"/>
      <c r="AB492"/>
      <c r="AC492"/>
      <c r="AD492"/>
      <c r="AE492"/>
      <c r="AF492"/>
      <c r="AG492"/>
      <c r="AH492"/>
      <c r="AI492"/>
      <c r="AJ492"/>
      <c r="AK492"/>
      <c r="AL492"/>
      <c r="AM492"/>
      <c r="AN492"/>
      <c r="AO492"/>
    </row>
    <row r="493" spans="1:41" s="2" customFormat="1" x14ac:dyDescent="0.15">
      <c r="A493"/>
      <c r="B493"/>
      <c r="C493"/>
      <c r="D493"/>
      <c r="E493"/>
      <c r="F493"/>
      <c r="G493"/>
      <c r="H493"/>
      <c r="I493"/>
      <c r="J493"/>
      <c r="K493"/>
      <c r="L493"/>
      <c r="M493"/>
      <c r="N493"/>
      <c r="O493"/>
      <c r="P493"/>
      <c r="Q493"/>
      <c r="R493"/>
      <c r="S493"/>
      <c r="T493"/>
      <c r="U493"/>
      <c r="V493"/>
      <c r="W493"/>
      <c r="X493"/>
      <c r="Y493"/>
      <c r="Z493"/>
      <c r="AA493"/>
      <c r="AB493"/>
      <c r="AC493"/>
      <c r="AD493"/>
      <c r="AE493"/>
      <c r="AF493"/>
      <c r="AG493"/>
      <c r="AH493"/>
      <c r="AI493"/>
      <c r="AJ493"/>
      <c r="AK493"/>
      <c r="AL493"/>
      <c r="AM493"/>
      <c r="AN493"/>
      <c r="AO493"/>
    </row>
    <row r="494" spans="1:41" s="2" customFormat="1" x14ac:dyDescent="0.15">
      <c r="A494"/>
      <c r="B494"/>
      <c r="C494"/>
      <c r="D494"/>
      <c r="E494"/>
      <c r="F494"/>
      <c r="G494"/>
      <c r="H494"/>
      <c r="I494"/>
      <c r="J494"/>
      <c r="K494"/>
      <c r="L494"/>
      <c r="M494"/>
      <c r="N494"/>
      <c r="O494"/>
      <c r="P494"/>
      <c r="Q494"/>
      <c r="R494"/>
      <c r="S494"/>
      <c r="T494"/>
      <c r="U494"/>
      <c r="V494"/>
      <c r="W494"/>
      <c r="X494"/>
      <c r="Y494"/>
      <c r="Z494"/>
      <c r="AA494"/>
      <c r="AB494"/>
      <c r="AC494"/>
      <c r="AD494"/>
      <c r="AE494"/>
      <c r="AF494"/>
      <c r="AG494"/>
      <c r="AH494"/>
      <c r="AI494"/>
      <c r="AJ494"/>
      <c r="AK494"/>
      <c r="AL494"/>
      <c r="AM494"/>
      <c r="AN494"/>
      <c r="AO494"/>
    </row>
    <row r="495" spans="1:41" s="2" customFormat="1" x14ac:dyDescent="0.15">
      <c r="A495"/>
      <c r="B495"/>
      <c r="C495"/>
      <c r="D495"/>
      <c r="E495"/>
      <c r="F495"/>
      <c r="G495"/>
      <c r="H495"/>
      <c r="I495"/>
      <c r="J495"/>
      <c r="K495"/>
      <c r="L495"/>
      <c r="M495"/>
      <c r="N495"/>
      <c r="O495"/>
      <c r="P495"/>
      <c r="Q495"/>
      <c r="R495"/>
      <c r="S495"/>
      <c r="T495"/>
      <c r="U495"/>
      <c r="V495"/>
      <c r="W495"/>
      <c r="X495"/>
      <c r="Y495"/>
      <c r="Z495"/>
      <c r="AA495"/>
      <c r="AB495"/>
      <c r="AC495"/>
      <c r="AD495"/>
      <c r="AE495"/>
      <c r="AF495"/>
      <c r="AG495"/>
      <c r="AH495"/>
      <c r="AI495"/>
      <c r="AJ495"/>
      <c r="AK495"/>
      <c r="AL495"/>
      <c r="AM495"/>
      <c r="AN495"/>
      <c r="AO495"/>
    </row>
    <row r="496" spans="1:41" s="2" customFormat="1" x14ac:dyDescent="0.15">
      <c r="A496"/>
      <c r="B496"/>
      <c r="C496"/>
      <c r="D496"/>
      <c r="E496"/>
      <c r="F496"/>
      <c r="G496"/>
      <c r="H496"/>
      <c r="I496"/>
      <c r="J496"/>
      <c r="K496"/>
      <c r="L496"/>
      <c r="M496"/>
      <c r="N496"/>
      <c r="O496"/>
      <c r="P496"/>
      <c r="Q496"/>
      <c r="R496"/>
      <c r="S496"/>
      <c r="T496"/>
      <c r="U496"/>
      <c r="V496"/>
      <c r="W496"/>
      <c r="X496"/>
      <c r="Y496"/>
      <c r="Z496"/>
      <c r="AA496"/>
      <c r="AB496"/>
      <c r="AC496"/>
      <c r="AD496"/>
      <c r="AE496"/>
      <c r="AF496"/>
      <c r="AG496"/>
      <c r="AH496"/>
      <c r="AI496"/>
      <c r="AJ496"/>
      <c r="AK496"/>
      <c r="AL496"/>
      <c r="AM496"/>
      <c r="AN496"/>
      <c r="AO496"/>
    </row>
    <row r="497" spans="1:41" s="2" customFormat="1" x14ac:dyDescent="0.15">
      <c r="A497"/>
      <c r="B497"/>
      <c r="C497"/>
      <c r="D497"/>
      <c r="E497"/>
      <c r="F497"/>
      <c r="G497"/>
      <c r="H497"/>
      <c r="I497"/>
      <c r="J497"/>
      <c r="K497"/>
      <c r="L497"/>
      <c r="M497"/>
      <c r="N497"/>
      <c r="O497"/>
      <c r="P497"/>
      <c r="Q497"/>
      <c r="R497"/>
      <c r="S497"/>
      <c r="T497"/>
      <c r="U497"/>
      <c r="V497"/>
      <c r="W497"/>
      <c r="X497"/>
      <c r="Y497"/>
      <c r="Z497"/>
      <c r="AA497"/>
      <c r="AB497"/>
      <c r="AC497"/>
      <c r="AD497"/>
      <c r="AE497"/>
      <c r="AF497"/>
      <c r="AG497"/>
      <c r="AH497"/>
      <c r="AI497"/>
      <c r="AJ497"/>
      <c r="AK497"/>
      <c r="AL497"/>
      <c r="AM497"/>
      <c r="AN497"/>
      <c r="AO497"/>
    </row>
    <row r="498" spans="1:41" s="2" customFormat="1" x14ac:dyDescent="0.15">
      <c r="A498"/>
      <c r="B498"/>
      <c r="C498"/>
      <c r="D498"/>
      <c r="E498"/>
      <c r="F498"/>
      <c r="G498"/>
      <c r="H498"/>
      <c r="I498"/>
      <c r="J498"/>
      <c r="K498"/>
      <c r="L498"/>
      <c r="M498"/>
      <c r="N498"/>
      <c r="O498"/>
      <c r="P498"/>
      <c r="Q498"/>
      <c r="R498"/>
      <c r="S498"/>
      <c r="T498"/>
      <c r="U498"/>
      <c r="V498"/>
      <c r="W498"/>
      <c r="X498"/>
      <c r="Y498"/>
      <c r="Z498"/>
      <c r="AA498"/>
      <c r="AB498"/>
      <c r="AC498"/>
      <c r="AD498"/>
      <c r="AE498"/>
      <c r="AF498"/>
      <c r="AG498"/>
      <c r="AH498"/>
      <c r="AI498"/>
      <c r="AJ498"/>
      <c r="AK498"/>
      <c r="AL498"/>
      <c r="AM498"/>
      <c r="AN498"/>
      <c r="AO498"/>
    </row>
    <row r="499" spans="1:41" s="2" customFormat="1" x14ac:dyDescent="0.15">
      <c r="A499"/>
      <c r="B499"/>
      <c r="C499"/>
      <c r="D499"/>
      <c r="E499"/>
      <c r="F499"/>
      <c r="G499"/>
      <c r="H499"/>
      <c r="I499"/>
      <c r="J499"/>
      <c r="K499"/>
      <c r="L499"/>
      <c r="M499"/>
      <c r="N499"/>
      <c r="O499"/>
      <c r="P499"/>
      <c r="Q499"/>
      <c r="R499"/>
      <c r="S499"/>
      <c r="T499"/>
      <c r="U499"/>
      <c r="V499"/>
      <c r="W499"/>
      <c r="X499"/>
      <c r="Y499"/>
      <c r="Z499"/>
      <c r="AA499"/>
      <c r="AB499"/>
      <c r="AC499"/>
      <c r="AD499"/>
      <c r="AE499"/>
      <c r="AF499"/>
      <c r="AG499"/>
      <c r="AH499"/>
      <c r="AI499"/>
      <c r="AJ499"/>
      <c r="AK499"/>
      <c r="AL499"/>
      <c r="AM499"/>
      <c r="AN499"/>
      <c r="AO499"/>
    </row>
    <row r="500" spans="1:41" s="2" customFormat="1" x14ac:dyDescent="0.15">
      <c r="A500"/>
      <c r="B500"/>
      <c r="C500"/>
      <c r="D500"/>
      <c r="E500"/>
      <c r="F500"/>
      <c r="G500"/>
      <c r="H500"/>
      <c r="I500"/>
      <c r="J500"/>
      <c r="K500"/>
      <c r="L500"/>
      <c r="M500"/>
      <c r="N500"/>
      <c r="O500"/>
      <c r="P500"/>
      <c r="Q500"/>
      <c r="R500"/>
      <c r="S500"/>
      <c r="T500"/>
      <c r="U500"/>
      <c r="V500"/>
      <c r="W500"/>
      <c r="X500"/>
      <c r="Y500"/>
      <c r="Z500"/>
      <c r="AA500"/>
      <c r="AB500"/>
      <c r="AC500"/>
      <c r="AD500"/>
      <c r="AE500"/>
      <c r="AF500"/>
      <c r="AG500"/>
      <c r="AH500"/>
      <c r="AI500"/>
      <c r="AJ500"/>
      <c r="AK500"/>
      <c r="AL500"/>
      <c r="AM500"/>
      <c r="AN500"/>
      <c r="AO500"/>
    </row>
    <row r="501" spans="1:41" s="2" customFormat="1" x14ac:dyDescent="0.15">
      <c r="A501"/>
      <c r="B501"/>
      <c r="C501"/>
      <c r="D501"/>
      <c r="E501"/>
      <c r="F501"/>
      <c r="G501"/>
      <c r="H501"/>
      <c r="I501"/>
      <c r="J501"/>
      <c r="K501"/>
      <c r="L501"/>
      <c r="M501"/>
      <c r="N501"/>
      <c r="O501"/>
      <c r="P501"/>
      <c r="Q501"/>
      <c r="R501"/>
      <c r="S501"/>
      <c r="T501"/>
      <c r="U501"/>
      <c r="V501"/>
      <c r="W501"/>
      <c r="X501"/>
      <c r="Y501"/>
      <c r="Z501"/>
      <c r="AA501"/>
      <c r="AB501"/>
      <c r="AC501"/>
      <c r="AD501"/>
      <c r="AE501"/>
      <c r="AF501"/>
      <c r="AG501"/>
      <c r="AH501"/>
      <c r="AI501"/>
      <c r="AJ501"/>
      <c r="AK501"/>
      <c r="AL501"/>
      <c r="AM501"/>
      <c r="AN501"/>
      <c r="AO501"/>
    </row>
    <row r="502" spans="1:41" s="2" customFormat="1" x14ac:dyDescent="0.15">
      <c r="A502"/>
      <c r="B502"/>
      <c r="C502"/>
      <c r="D502"/>
      <c r="E502"/>
      <c r="F502"/>
      <c r="G502"/>
      <c r="H502"/>
      <c r="I502"/>
      <c r="J502"/>
      <c r="K502"/>
      <c r="L502"/>
      <c r="M502"/>
      <c r="N502"/>
      <c r="O502"/>
      <c r="P502"/>
      <c r="Q502"/>
      <c r="R502"/>
      <c r="S502"/>
      <c r="T502"/>
      <c r="U502"/>
      <c r="V502"/>
      <c r="W502"/>
      <c r="X502"/>
      <c r="Y502"/>
      <c r="Z502"/>
      <c r="AA502"/>
      <c r="AB502"/>
      <c r="AC502"/>
      <c r="AD502"/>
      <c r="AE502"/>
      <c r="AF502"/>
      <c r="AG502"/>
      <c r="AH502"/>
      <c r="AI502"/>
      <c r="AJ502"/>
      <c r="AK502"/>
      <c r="AL502"/>
      <c r="AM502"/>
      <c r="AN502"/>
      <c r="AO502"/>
    </row>
    <row r="503" spans="1:41" s="2" customFormat="1" x14ac:dyDescent="0.15">
      <c r="A503"/>
      <c r="B503"/>
      <c r="C503"/>
      <c r="D503"/>
      <c r="E503"/>
      <c r="F503"/>
      <c r="G503"/>
      <c r="H503"/>
      <c r="I503"/>
      <c r="J503"/>
      <c r="K503"/>
      <c r="L503"/>
      <c r="M503"/>
      <c r="N503"/>
      <c r="O503"/>
      <c r="P503"/>
      <c r="Q503"/>
      <c r="R503"/>
      <c r="S503"/>
      <c r="T503"/>
      <c r="U503"/>
      <c r="V503"/>
      <c r="W503"/>
      <c r="X503"/>
      <c r="Y503"/>
      <c r="Z503"/>
      <c r="AA503"/>
      <c r="AB503"/>
      <c r="AC503"/>
      <c r="AD503"/>
      <c r="AE503"/>
      <c r="AF503"/>
      <c r="AG503"/>
      <c r="AH503"/>
      <c r="AI503"/>
      <c r="AJ503"/>
      <c r="AK503"/>
      <c r="AL503"/>
      <c r="AM503"/>
      <c r="AN503"/>
      <c r="AO503"/>
    </row>
    <row r="504" spans="1:41" s="2" customFormat="1" x14ac:dyDescent="0.15">
      <c r="A504"/>
      <c r="B504"/>
      <c r="C504"/>
      <c r="D504"/>
      <c r="E504"/>
      <c r="F504"/>
      <c r="G504"/>
      <c r="H504"/>
      <c r="I504"/>
      <c r="J504"/>
      <c r="K504"/>
      <c r="L504"/>
      <c r="M504"/>
      <c r="N504"/>
      <c r="O504"/>
      <c r="P504"/>
      <c r="Q504"/>
      <c r="R504"/>
      <c r="S504"/>
      <c r="T504"/>
      <c r="U504"/>
      <c r="V504"/>
      <c r="W504"/>
      <c r="X504"/>
      <c r="Y504"/>
      <c r="Z504"/>
      <c r="AA504"/>
      <c r="AB504"/>
      <c r="AC504"/>
      <c r="AD504"/>
      <c r="AE504"/>
      <c r="AF504"/>
      <c r="AG504"/>
      <c r="AH504"/>
      <c r="AI504"/>
      <c r="AJ504"/>
      <c r="AK504"/>
      <c r="AL504"/>
      <c r="AM504"/>
      <c r="AN504"/>
      <c r="AO504"/>
    </row>
    <row r="505" spans="1:41" s="2" customFormat="1" x14ac:dyDescent="0.15">
      <c r="A505"/>
      <c r="B505"/>
      <c r="C505"/>
      <c r="D505"/>
      <c r="E505"/>
      <c r="F505"/>
      <c r="G505"/>
      <c r="H505"/>
      <c r="I505"/>
      <c r="J505"/>
      <c r="K505"/>
      <c r="L505"/>
      <c r="M505"/>
      <c r="N505"/>
      <c r="O505"/>
      <c r="P505"/>
      <c r="Q505"/>
      <c r="R505"/>
      <c r="S505"/>
      <c r="T505"/>
      <c r="U505"/>
      <c r="V505"/>
      <c r="W505"/>
      <c r="X505"/>
      <c r="Y505"/>
      <c r="Z505"/>
      <c r="AA505"/>
      <c r="AB505"/>
      <c r="AC505"/>
      <c r="AD505"/>
      <c r="AE505"/>
      <c r="AF505"/>
      <c r="AG505"/>
      <c r="AH505"/>
      <c r="AI505"/>
      <c r="AJ505"/>
      <c r="AK505"/>
      <c r="AL505"/>
      <c r="AM505"/>
      <c r="AN505"/>
      <c r="AO505"/>
    </row>
    <row r="506" spans="1:41" s="2" customFormat="1" x14ac:dyDescent="0.15">
      <c r="A506"/>
      <c r="B506"/>
      <c r="C506"/>
      <c r="D506"/>
      <c r="E506"/>
      <c r="F506"/>
      <c r="G506"/>
      <c r="H506"/>
      <c r="I506"/>
      <c r="J506"/>
      <c r="K506"/>
      <c r="L506"/>
      <c r="M506"/>
      <c r="N506"/>
      <c r="O506"/>
      <c r="P506"/>
      <c r="Q506"/>
      <c r="R506"/>
      <c r="S506"/>
      <c r="T506"/>
      <c r="U506"/>
      <c r="V506"/>
      <c r="W506"/>
      <c r="X506"/>
      <c r="Y506"/>
      <c r="Z506"/>
      <c r="AA506"/>
      <c r="AB506"/>
      <c r="AC506"/>
      <c r="AD506"/>
      <c r="AE506"/>
      <c r="AF506"/>
      <c r="AG506"/>
      <c r="AH506"/>
      <c r="AI506"/>
      <c r="AJ506"/>
      <c r="AK506"/>
      <c r="AL506"/>
      <c r="AM506"/>
      <c r="AN506"/>
      <c r="AO506"/>
    </row>
    <row r="507" spans="1:41" s="2" customFormat="1" x14ac:dyDescent="0.15">
      <c r="A507"/>
      <c r="B507"/>
      <c r="C507"/>
      <c r="D507"/>
      <c r="E507"/>
      <c r="F507"/>
      <c r="G507"/>
      <c r="H507"/>
      <c r="I507"/>
      <c r="J507"/>
      <c r="K507"/>
      <c r="L507"/>
      <c r="M507"/>
      <c r="N507"/>
      <c r="O507"/>
      <c r="P507"/>
      <c r="Q507"/>
      <c r="R507"/>
      <c r="S507"/>
      <c r="T507"/>
      <c r="U507"/>
      <c r="V507"/>
      <c r="W507"/>
      <c r="X507"/>
      <c r="Y507"/>
      <c r="Z507"/>
      <c r="AA507"/>
      <c r="AB507"/>
      <c r="AC507"/>
      <c r="AD507"/>
      <c r="AE507"/>
      <c r="AF507"/>
      <c r="AG507"/>
      <c r="AH507"/>
      <c r="AI507"/>
      <c r="AJ507"/>
      <c r="AK507"/>
      <c r="AL507"/>
      <c r="AM507"/>
      <c r="AN507"/>
      <c r="AO507"/>
    </row>
    <row r="508" spans="1:41" s="2" customFormat="1" x14ac:dyDescent="0.15">
      <c r="A508"/>
      <c r="B508"/>
      <c r="C508"/>
      <c r="D508"/>
      <c r="E508"/>
      <c r="F508"/>
      <c r="G508"/>
      <c r="H508"/>
      <c r="I508"/>
      <c r="J508"/>
      <c r="K508"/>
      <c r="L508"/>
      <c r="M508"/>
      <c r="N508"/>
      <c r="O508"/>
      <c r="P508"/>
      <c r="Q508"/>
      <c r="R508"/>
      <c r="S508"/>
      <c r="T508"/>
      <c r="U508"/>
      <c r="V508"/>
      <c r="W508"/>
      <c r="X508"/>
      <c r="Y508"/>
      <c r="Z508"/>
      <c r="AA508"/>
      <c r="AB508"/>
      <c r="AC508"/>
      <c r="AD508"/>
      <c r="AE508"/>
      <c r="AF508"/>
      <c r="AG508"/>
      <c r="AH508"/>
      <c r="AI508"/>
      <c r="AJ508"/>
      <c r="AK508"/>
      <c r="AL508"/>
      <c r="AM508"/>
      <c r="AN508"/>
      <c r="AO508"/>
    </row>
    <row r="509" spans="1:41" s="2" customFormat="1" x14ac:dyDescent="0.15">
      <c r="A509"/>
      <c r="B509"/>
      <c r="C509"/>
      <c r="D509"/>
      <c r="E509"/>
      <c r="F509"/>
      <c r="G509"/>
      <c r="H509"/>
      <c r="I509"/>
      <c r="J509"/>
      <c r="K509"/>
      <c r="L509"/>
      <c r="M509"/>
      <c r="N509"/>
      <c r="O509"/>
      <c r="P509"/>
      <c r="Q509"/>
      <c r="R509"/>
      <c r="S509"/>
      <c r="T509"/>
      <c r="U509"/>
      <c r="V509"/>
      <c r="W509"/>
      <c r="X509"/>
      <c r="Y509"/>
      <c r="Z509"/>
      <c r="AA509"/>
      <c r="AB509"/>
      <c r="AC509"/>
      <c r="AD509"/>
      <c r="AE509"/>
      <c r="AF509"/>
      <c r="AG509"/>
      <c r="AH509"/>
      <c r="AI509"/>
      <c r="AJ509"/>
      <c r="AK509"/>
      <c r="AL509"/>
      <c r="AM509"/>
      <c r="AN509"/>
      <c r="AO509"/>
    </row>
    <row r="510" spans="1:41" s="2" customFormat="1" x14ac:dyDescent="0.15">
      <c r="A510"/>
      <c r="B510"/>
      <c r="C510"/>
      <c r="D510"/>
      <c r="E510"/>
      <c r="F510"/>
      <c r="G510"/>
      <c r="H510"/>
      <c r="I510"/>
      <c r="J510"/>
      <c r="K510"/>
      <c r="L510"/>
      <c r="M510"/>
      <c r="N510"/>
      <c r="O510"/>
      <c r="P510"/>
      <c r="Q510"/>
      <c r="R510"/>
      <c r="S510"/>
      <c r="T510"/>
      <c r="U510"/>
      <c r="V510"/>
      <c r="W510"/>
      <c r="X510"/>
      <c r="Y510"/>
      <c r="Z510"/>
      <c r="AA510"/>
      <c r="AB510"/>
      <c r="AC510"/>
      <c r="AD510"/>
      <c r="AE510"/>
      <c r="AF510"/>
      <c r="AG510"/>
      <c r="AH510"/>
      <c r="AI510"/>
      <c r="AJ510"/>
      <c r="AK510"/>
      <c r="AL510"/>
      <c r="AM510"/>
      <c r="AN510"/>
      <c r="AO510"/>
    </row>
    <row r="511" spans="1:41" s="2" customFormat="1" x14ac:dyDescent="0.15">
      <c r="A511"/>
      <c r="B511"/>
      <c r="C511"/>
      <c r="D511"/>
      <c r="E511"/>
      <c r="F511"/>
      <c r="G511"/>
      <c r="H511"/>
      <c r="I511"/>
      <c r="J511"/>
      <c r="K511"/>
      <c r="L511"/>
      <c r="M511"/>
      <c r="N511"/>
      <c r="O511"/>
      <c r="P511"/>
      <c r="Q511"/>
      <c r="R511"/>
      <c r="S511"/>
      <c r="T511"/>
      <c r="U511"/>
      <c r="V511"/>
      <c r="W511"/>
      <c r="X511"/>
      <c r="Y511"/>
      <c r="Z511"/>
      <c r="AA511"/>
      <c r="AB511"/>
      <c r="AC511"/>
      <c r="AD511"/>
      <c r="AE511"/>
      <c r="AF511"/>
      <c r="AG511"/>
      <c r="AH511"/>
      <c r="AI511"/>
      <c r="AJ511"/>
      <c r="AK511"/>
      <c r="AL511"/>
      <c r="AM511"/>
      <c r="AN511"/>
      <c r="AO511"/>
    </row>
    <row r="512" spans="1:41" s="2" customFormat="1" x14ac:dyDescent="0.15">
      <c r="A512"/>
      <c r="B512"/>
      <c r="C512"/>
      <c r="D512"/>
      <c r="E512"/>
      <c r="F512"/>
      <c r="G512"/>
      <c r="H512"/>
      <c r="I512"/>
      <c r="J512"/>
      <c r="K512"/>
      <c r="L512"/>
      <c r="M512"/>
      <c r="N512"/>
      <c r="O512"/>
      <c r="P512"/>
      <c r="Q512"/>
      <c r="R512"/>
      <c r="S512"/>
      <c r="T512"/>
      <c r="U512"/>
      <c r="V512"/>
      <c r="W512"/>
      <c r="X512"/>
      <c r="Y512"/>
      <c r="Z512"/>
      <c r="AA512"/>
      <c r="AB512"/>
      <c r="AC512"/>
      <c r="AD512"/>
      <c r="AE512"/>
      <c r="AF512"/>
      <c r="AG512"/>
      <c r="AH512"/>
      <c r="AI512"/>
      <c r="AJ512"/>
      <c r="AK512"/>
      <c r="AL512"/>
      <c r="AM512"/>
      <c r="AN512"/>
      <c r="AO512"/>
    </row>
    <row r="513" spans="1:41" s="2" customFormat="1" x14ac:dyDescent="0.15">
      <c r="A513"/>
      <c r="B513"/>
      <c r="C513"/>
      <c r="D513"/>
      <c r="E513"/>
      <c r="F513"/>
      <c r="G513"/>
      <c r="H513"/>
      <c r="I513"/>
      <c r="J513"/>
      <c r="K513"/>
      <c r="L513"/>
      <c r="M513"/>
      <c r="N513"/>
      <c r="O513"/>
      <c r="P513"/>
      <c r="Q513"/>
      <c r="R513"/>
      <c r="S513"/>
      <c r="T513"/>
      <c r="U513"/>
      <c r="V513"/>
      <c r="W513"/>
      <c r="X513"/>
      <c r="Y513"/>
      <c r="Z513"/>
      <c r="AA513"/>
      <c r="AB513"/>
      <c r="AC513"/>
      <c r="AD513"/>
      <c r="AE513"/>
      <c r="AF513"/>
      <c r="AG513"/>
      <c r="AH513"/>
      <c r="AI513"/>
      <c r="AJ513"/>
      <c r="AK513"/>
      <c r="AL513"/>
      <c r="AM513"/>
      <c r="AN513"/>
      <c r="AO513"/>
    </row>
    <row r="514" spans="1:41" s="2" customFormat="1" x14ac:dyDescent="0.15">
      <c r="A514"/>
      <c r="B514"/>
      <c r="C514"/>
      <c r="D514"/>
      <c r="E514"/>
      <c r="F514"/>
      <c r="G514"/>
      <c r="H514"/>
      <c r="I514"/>
      <c r="J514"/>
      <c r="K514"/>
      <c r="L514"/>
      <c r="M514"/>
      <c r="N514"/>
      <c r="O514"/>
      <c r="P514"/>
      <c r="Q514"/>
      <c r="R514"/>
      <c r="S514"/>
      <c r="T514"/>
      <c r="U514"/>
      <c r="V514"/>
      <c r="W514"/>
      <c r="X514"/>
      <c r="Y514"/>
      <c r="Z514"/>
      <c r="AA514"/>
      <c r="AB514"/>
      <c r="AC514"/>
      <c r="AD514"/>
      <c r="AE514"/>
      <c r="AF514"/>
      <c r="AG514"/>
      <c r="AH514"/>
      <c r="AI514"/>
      <c r="AJ514"/>
      <c r="AK514"/>
      <c r="AL514"/>
      <c r="AM514"/>
      <c r="AN514"/>
      <c r="AO514"/>
    </row>
    <row r="515" spans="1:41" s="2" customFormat="1" x14ac:dyDescent="0.15">
      <c r="A515"/>
      <c r="B515"/>
      <c r="C515"/>
      <c r="D515"/>
      <c r="E515"/>
      <c r="F515"/>
      <c r="G515"/>
      <c r="H515"/>
      <c r="I515"/>
      <c r="J515"/>
      <c r="K515"/>
      <c r="L515"/>
      <c r="M515"/>
      <c r="N515"/>
      <c r="O515"/>
      <c r="P515"/>
      <c r="Q515"/>
      <c r="R515"/>
      <c r="S515"/>
      <c r="T515"/>
      <c r="U515"/>
      <c r="V515"/>
      <c r="W515"/>
      <c r="X515"/>
      <c r="Y515"/>
      <c r="Z515"/>
      <c r="AA515"/>
      <c r="AB515"/>
      <c r="AC515"/>
      <c r="AD515"/>
      <c r="AE515"/>
      <c r="AF515"/>
      <c r="AG515"/>
      <c r="AH515"/>
      <c r="AI515"/>
      <c r="AJ515"/>
      <c r="AK515"/>
      <c r="AL515"/>
      <c r="AM515"/>
      <c r="AN515"/>
      <c r="AO515"/>
    </row>
    <row r="516" spans="1:41" s="2" customFormat="1" x14ac:dyDescent="0.15">
      <c r="A516"/>
      <c r="B516"/>
      <c r="C516"/>
      <c r="D516"/>
      <c r="E516"/>
      <c r="F516"/>
      <c r="G516"/>
      <c r="H516"/>
      <c r="I516"/>
      <c r="J516"/>
      <c r="K516"/>
      <c r="L516"/>
      <c r="M516"/>
      <c r="N516"/>
      <c r="O516"/>
      <c r="P516"/>
      <c r="Q516"/>
      <c r="R516"/>
      <c r="S516"/>
      <c r="T516"/>
      <c r="U516"/>
      <c r="V516"/>
      <c r="W516"/>
      <c r="X516"/>
      <c r="Y516"/>
      <c r="Z516"/>
      <c r="AA516"/>
      <c r="AB516"/>
      <c r="AC516"/>
      <c r="AD516"/>
      <c r="AE516"/>
      <c r="AF516"/>
      <c r="AG516"/>
      <c r="AH516"/>
      <c r="AI516"/>
      <c r="AJ516"/>
      <c r="AK516"/>
      <c r="AL516"/>
      <c r="AM516"/>
      <c r="AN516"/>
      <c r="AO516"/>
    </row>
    <row r="517" spans="1:41" s="2" customFormat="1" x14ac:dyDescent="0.15">
      <c r="A517"/>
      <c r="B517"/>
      <c r="C517"/>
      <c r="D517"/>
      <c r="E517"/>
      <c r="F517"/>
      <c r="G517"/>
      <c r="H517"/>
      <c r="I517"/>
      <c r="J517"/>
      <c r="K517"/>
      <c r="L517"/>
      <c r="M517"/>
      <c r="N517"/>
      <c r="O517"/>
      <c r="P517"/>
      <c r="Q517"/>
      <c r="R517"/>
      <c r="S517"/>
      <c r="T517"/>
      <c r="U517"/>
      <c r="V517"/>
      <c r="W517"/>
      <c r="X517"/>
      <c r="Y517"/>
      <c r="Z517"/>
      <c r="AA517"/>
      <c r="AB517"/>
      <c r="AC517"/>
      <c r="AD517"/>
      <c r="AE517"/>
      <c r="AF517"/>
      <c r="AG517"/>
      <c r="AH517"/>
      <c r="AI517"/>
      <c r="AJ517"/>
      <c r="AK517"/>
      <c r="AL517"/>
      <c r="AM517"/>
      <c r="AN517"/>
      <c r="AO517"/>
    </row>
    <row r="518" spans="1:41" s="2" customFormat="1" x14ac:dyDescent="0.15">
      <c r="A518"/>
      <c r="B518"/>
      <c r="C518"/>
      <c r="D518"/>
      <c r="E518"/>
      <c r="F518"/>
      <c r="G518"/>
      <c r="H518"/>
      <c r="I518"/>
      <c r="J518"/>
      <c r="K518"/>
      <c r="L518"/>
      <c r="M518"/>
      <c r="N518"/>
      <c r="O518"/>
      <c r="P518"/>
      <c r="Q518"/>
      <c r="R518"/>
      <c r="S518"/>
      <c r="T518"/>
      <c r="U518"/>
      <c r="V518"/>
      <c r="W518"/>
      <c r="X518"/>
      <c r="Y518"/>
      <c r="Z518"/>
      <c r="AA518"/>
      <c r="AB518"/>
      <c r="AC518"/>
      <c r="AD518"/>
      <c r="AE518"/>
      <c r="AF518"/>
      <c r="AG518"/>
      <c r="AH518"/>
      <c r="AI518"/>
      <c r="AJ518"/>
      <c r="AK518"/>
      <c r="AL518"/>
      <c r="AM518"/>
      <c r="AN518"/>
      <c r="AO518"/>
    </row>
    <row r="519" spans="1:41" s="2" customFormat="1" x14ac:dyDescent="0.15">
      <c r="A519"/>
      <c r="B519"/>
      <c r="C519"/>
      <c r="D519"/>
      <c r="E519"/>
      <c r="F519"/>
      <c r="G519"/>
      <c r="H519"/>
      <c r="I519"/>
      <c r="J519"/>
      <c r="K519"/>
      <c r="L519"/>
      <c r="M519"/>
      <c r="N519"/>
      <c r="O519"/>
      <c r="P519"/>
      <c r="Q519"/>
      <c r="R519"/>
      <c r="S519"/>
      <c r="T519"/>
      <c r="U519"/>
      <c r="V519"/>
      <c r="W519"/>
      <c r="X519"/>
      <c r="Y519"/>
      <c r="Z519"/>
      <c r="AA519"/>
      <c r="AB519"/>
      <c r="AC519"/>
      <c r="AD519"/>
      <c r="AE519"/>
      <c r="AF519"/>
      <c r="AG519"/>
      <c r="AH519"/>
      <c r="AI519"/>
      <c r="AJ519"/>
      <c r="AK519"/>
      <c r="AL519"/>
      <c r="AM519"/>
      <c r="AN519"/>
      <c r="AO519"/>
    </row>
    <row r="520" spans="1:41" s="2" customFormat="1" x14ac:dyDescent="0.15">
      <c r="A520"/>
      <c r="B520"/>
      <c r="C520"/>
      <c r="D520"/>
      <c r="E520"/>
      <c r="F520"/>
      <c r="G520"/>
      <c r="H520"/>
      <c r="I520"/>
      <c r="J520"/>
      <c r="K520"/>
      <c r="L520"/>
      <c r="M520"/>
      <c r="N520"/>
      <c r="O520"/>
      <c r="P520"/>
      <c r="Q520"/>
      <c r="R520"/>
      <c r="S520"/>
      <c r="T520"/>
      <c r="U520"/>
      <c r="V520"/>
      <c r="W520"/>
      <c r="X520"/>
      <c r="Y520"/>
      <c r="Z520"/>
      <c r="AA520"/>
      <c r="AB520"/>
      <c r="AC520"/>
      <c r="AD520"/>
      <c r="AE520"/>
      <c r="AF520"/>
      <c r="AG520"/>
      <c r="AH520"/>
      <c r="AI520"/>
      <c r="AJ520"/>
      <c r="AK520"/>
      <c r="AL520"/>
      <c r="AM520"/>
      <c r="AN520"/>
      <c r="AO520"/>
    </row>
    <row r="521" spans="1:41" s="2" customFormat="1" x14ac:dyDescent="0.15">
      <c r="A521"/>
      <c r="B521"/>
      <c r="C521"/>
      <c r="D521"/>
      <c r="E521"/>
      <c r="F521"/>
      <c r="G521"/>
      <c r="H521"/>
      <c r="I521"/>
      <c r="J521"/>
      <c r="K521"/>
      <c r="L521"/>
      <c r="M521"/>
      <c r="N521"/>
      <c r="O521"/>
      <c r="P521"/>
      <c r="Q521"/>
      <c r="R521"/>
      <c r="S521"/>
      <c r="T521"/>
      <c r="U521"/>
      <c r="V521"/>
      <c r="W521"/>
      <c r="X521"/>
      <c r="Y521"/>
      <c r="Z521"/>
      <c r="AA521"/>
      <c r="AB521"/>
      <c r="AC521"/>
      <c r="AD521"/>
      <c r="AE521"/>
      <c r="AF521"/>
      <c r="AG521"/>
      <c r="AH521"/>
      <c r="AI521"/>
      <c r="AJ521"/>
      <c r="AK521"/>
      <c r="AL521"/>
      <c r="AM521"/>
      <c r="AN521"/>
      <c r="AO521"/>
    </row>
    <row r="522" spans="1:41" s="2" customFormat="1" x14ac:dyDescent="0.15">
      <c r="A522"/>
      <c r="B522"/>
      <c r="C522"/>
      <c r="D522"/>
      <c r="E522"/>
      <c r="F522"/>
      <c r="G522"/>
      <c r="H522"/>
      <c r="I522"/>
      <c r="J522"/>
      <c r="K522"/>
      <c r="L522"/>
      <c r="M522"/>
      <c r="N522"/>
      <c r="O522"/>
      <c r="P522"/>
      <c r="Q522"/>
      <c r="R522"/>
      <c r="S522"/>
      <c r="T522"/>
      <c r="U522"/>
      <c r="V522"/>
      <c r="W522"/>
      <c r="X522"/>
      <c r="Y522"/>
      <c r="Z522"/>
      <c r="AA522"/>
      <c r="AB522"/>
      <c r="AC522"/>
      <c r="AD522"/>
      <c r="AE522"/>
      <c r="AF522"/>
      <c r="AG522"/>
      <c r="AH522"/>
      <c r="AI522"/>
      <c r="AJ522"/>
      <c r="AK522"/>
      <c r="AL522"/>
      <c r="AM522"/>
      <c r="AN522"/>
      <c r="AO522"/>
    </row>
    <row r="523" spans="1:41" s="2" customFormat="1" x14ac:dyDescent="0.15">
      <c r="A523"/>
      <c r="B523"/>
      <c r="C523"/>
      <c r="D523"/>
      <c r="E523"/>
      <c r="F523"/>
      <c r="G523"/>
      <c r="H523"/>
      <c r="I523"/>
      <c r="J523"/>
      <c r="K523"/>
      <c r="L523"/>
      <c r="M523"/>
      <c r="N523"/>
      <c r="O523"/>
      <c r="P523"/>
      <c r="Q523"/>
      <c r="R523"/>
      <c r="S523"/>
      <c r="T523"/>
      <c r="U523"/>
      <c r="V523"/>
      <c r="W523"/>
      <c r="X523"/>
      <c r="Y523"/>
      <c r="Z523"/>
      <c r="AA523"/>
      <c r="AB523"/>
      <c r="AC523"/>
      <c r="AD523"/>
      <c r="AE523"/>
      <c r="AF523"/>
      <c r="AG523"/>
      <c r="AH523"/>
      <c r="AI523"/>
      <c r="AJ523"/>
      <c r="AK523"/>
      <c r="AL523"/>
      <c r="AM523"/>
      <c r="AN523"/>
      <c r="AO523"/>
    </row>
    <row r="524" spans="1:41" s="2" customFormat="1" x14ac:dyDescent="0.15">
      <c r="A524"/>
      <c r="B524"/>
      <c r="C524"/>
      <c r="D524"/>
      <c r="E524"/>
      <c r="F524"/>
      <c r="G524"/>
      <c r="H524"/>
      <c r="I524"/>
      <c r="J524"/>
      <c r="K524"/>
      <c r="L524"/>
      <c r="M524"/>
      <c r="N524"/>
      <c r="O524"/>
      <c r="P524"/>
      <c r="Q524"/>
      <c r="R524"/>
      <c r="S524"/>
      <c r="T524"/>
      <c r="U524"/>
      <c r="V524"/>
      <c r="W524"/>
      <c r="X524"/>
      <c r="Y524"/>
      <c r="Z524"/>
      <c r="AA524"/>
      <c r="AB524"/>
      <c r="AC524"/>
      <c r="AD524"/>
      <c r="AE524"/>
      <c r="AF524"/>
      <c r="AG524"/>
      <c r="AH524"/>
      <c r="AI524"/>
      <c r="AJ524"/>
      <c r="AK524"/>
      <c r="AL524"/>
      <c r="AM524"/>
      <c r="AN524"/>
      <c r="AO524"/>
    </row>
    <row r="525" spans="1:41" s="2" customFormat="1" x14ac:dyDescent="0.15">
      <c r="A525"/>
      <c r="B525"/>
      <c r="C525"/>
      <c r="D525"/>
      <c r="E525"/>
      <c r="F525"/>
      <c r="G525"/>
      <c r="H525"/>
      <c r="I525"/>
      <c r="J525"/>
      <c r="K525"/>
      <c r="L525"/>
      <c r="M525"/>
      <c r="N525"/>
      <c r="O525"/>
      <c r="P525"/>
      <c r="Q525"/>
      <c r="R525"/>
      <c r="S525"/>
      <c r="T525"/>
      <c r="U525"/>
      <c r="V525"/>
      <c r="W525"/>
      <c r="X525"/>
      <c r="Y525"/>
      <c r="Z525"/>
      <c r="AA525"/>
      <c r="AB525"/>
      <c r="AC525"/>
      <c r="AD525"/>
      <c r="AE525"/>
      <c r="AF525"/>
      <c r="AG525"/>
      <c r="AH525"/>
      <c r="AI525"/>
      <c r="AJ525"/>
      <c r="AK525"/>
      <c r="AL525"/>
      <c r="AM525"/>
      <c r="AN525"/>
      <c r="AO525"/>
    </row>
    <row r="526" spans="1:41" s="2" customFormat="1" x14ac:dyDescent="0.15">
      <c r="A526"/>
      <c r="B526"/>
      <c r="C526"/>
      <c r="D526"/>
      <c r="E526"/>
      <c r="F526"/>
      <c r="G526"/>
      <c r="H526"/>
      <c r="I526"/>
      <c r="J526"/>
      <c r="K526"/>
      <c r="L526"/>
      <c r="M526"/>
      <c r="N526"/>
      <c r="O526"/>
      <c r="P526"/>
      <c r="Q526"/>
      <c r="R526"/>
      <c r="S526"/>
      <c r="T526"/>
      <c r="U526"/>
      <c r="V526"/>
      <c r="W526"/>
      <c r="X526"/>
      <c r="Y526"/>
      <c r="Z526"/>
      <c r="AA526"/>
      <c r="AB526"/>
      <c r="AC526"/>
      <c r="AD526"/>
      <c r="AE526"/>
      <c r="AF526"/>
      <c r="AG526"/>
      <c r="AH526"/>
      <c r="AI526"/>
      <c r="AJ526"/>
      <c r="AK526"/>
      <c r="AL526"/>
      <c r="AM526"/>
      <c r="AN526"/>
      <c r="AO526"/>
    </row>
    <row r="527" spans="1:41" s="2" customFormat="1" x14ac:dyDescent="0.15">
      <c r="A527"/>
      <c r="B527"/>
      <c r="C527"/>
      <c r="D527"/>
      <c r="E527"/>
      <c r="F527"/>
      <c r="G527"/>
      <c r="H527"/>
      <c r="I527"/>
      <c r="J527"/>
      <c r="K527"/>
      <c r="L527"/>
      <c r="M527"/>
      <c r="N527"/>
      <c r="O527"/>
      <c r="P527"/>
      <c r="Q527"/>
      <c r="R527"/>
      <c r="S527"/>
      <c r="T527"/>
      <c r="U527"/>
      <c r="V527"/>
      <c r="W527"/>
      <c r="X527"/>
      <c r="Y527"/>
      <c r="Z527"/>
      <c r="AA527"/>
      <c r="AB527"/>
      <c r="AC527"/>
      <c r="AD527"/>
      <c r="AE527"/>
      <c r="AF527"/>
      <c r="AG527"/>
      <c r="AH527"/>
      <c r="AI527"/>
      <c r="AJ527"/>
      <c r="AK527"/>
      <c r="AL527"/>
      <c r="AM527"/>
      <c r="AN527"/>
      <c r="AO527"/>
    </row>
    <row r="528" spans="1:41" s="2" customFormat="1" x14ac:dyDescent="0.15">
      <c r="A528"/>
      <c r="B528"/>
      <c r="C528"/>
      <c r="D528"/>
      <c r="E528"/>
      <c r="F528"/>
      <c r="G528"/>
      <c r="H528"/>
      <c r="I528"/>
      <c r="J528"/>
      <c r="K528"/>
      <c r="L528"/>
      <c r="M528"/>
      <c r="N528"/>
      <c r="O528"/>
      <c r="P528"/>
      <c r="Q528"/>
      <c r="R528"/>
      <c r="S528"/>
      <c r="T528"/>
      <c r="U528"/>
      <c r="V528"/>
      <c r="W528"/>
      <c r="X528"/>
      <c r="Y528"/>
      <c r="Z528"/>
      <c r="AA528"/>
      <c r="AB528"/>
      <c r="AC528"/>
      <c r="AD528"/>
      <c r="AE528"/>
      <c r="AF528"/>
      <c r="AG528"/>
      <c r="AH528"/>
      <c r="AI528"/>
      <c r="AJ528"/>
      <c r="AK528"/>
      <c r="AL528"/>
      <c r="AM528"/>
      <c r="AN528"/>
      <c r="AO528"/>
    </row>
    <row r="529" spans="1:41" s="2" customFormat="1" x14ac:dyDescent="0.15">
      <c r="A529"/>
      <c r="B529"/>
      <c r="C529"/>
      <c r="D529"/>
      <c r="E529"/>
      <c r="F529"/>
      <c r="G529"/>
      <c r="H529"/>
      <c r="I529"/>
      <c r="J529"/>
      <c r="K529"/>
      <c r="L529"/>
      <c r="M529"/>
      <c r="N529"/>
      <c r="O529"/>
      <c r="P529"/>
      <c r="Q529"/>
      <c r="R529"/>
      <c r="S529"/>
      <c r="T529"/>
      <c r="U529"/>
      <c r="V529"/>
      <c r="W529"/>
      <c r="X529"/>
      <c r="Y529"/>
      <c r="Z529"/>
      <c r="AA529"/>
      <c r="AB529"/>
      <c r="AC529"/>
      <c r="AD529"/>
      <c r="AE529"/>
      <c r="AF529"/>
      <c r="AG529"/>
      <c r="AH529"/>
      <c r="AI529"/>
      <c r="AJ529"/>
      <c r="AK529"/>
      <c r="AL529"/>
      <c r="AM529"/>
      <c r="AN529"/>
      <c r="AO529"/>
    </row>
    <row r="530" spans="1:41" s="2" customFormat="1" x14ac:dyDescent="0.15">
      <c r="A530"/>
      <c r="B530"/>
      <c r="C530"/>
      <c r="D530"/>
      <c r="E530"/>
      <c r="F530"/>
      <c r="G530"/>
      <c r="H530"/>
      <c r="I530"/>
      <c r="J530"/>
      <c r="K530"/>
      <c r="L530"/>
      <c r="M530"/>
      <c r="N530"/>
      <c r="O530"/>
      <c r="P530"/>
      <c r="Q530"/>
      <c r="R530"/>
      <c r="S530"/>
      <c r="T530"/>
      <c r="U530"/>
      <c r="V530"/>
      <c r="W530"/>
      <c r="X530"/>
      <c r="Y530"/>
      <c r="Z530"/>
      <c r="AA530"/>
      <c r="AB530"/>
      <c r="AC530"/>
      <c r="AD530"/>
      <c r="AE530"/>
      <c r="AF530"/>
      <c r="AG530"/>
      <c r="AH530"/>
      <c r="AI530"/>
      <c r="AJ530"/>
      <c r="AK530"/>
      <c r="AL530"/>
      <c r="AM530"/>
      <c r="AN530"/>
      <c r="AO530"/>
    </row>
    <row r="531" spans="1:41" s="2" customFormat="1" x14ac:dyDescent="0.15">
      <c r="A531"/>
      <c r="B531"/>
      <c r="C531"/>
      <c r="D531"/>
      <c r="E531"/>
      <c r="F531"/>
      <c r="G531"/>
      <c r="H531"/>
      <c r="I531"/>
      <c r="J531"/>
      <c r="K531"/>
      <c r="L531"/>
      <c r="M531"/>
      <c r="N531"/>
      <c r="O531"/>
      <c r="P531"/>
      <c r="Q531"/>
      <c r="R531"/>
      <c r="S531"/>
      <c r="T531"/>
      <c r="U531"/>
      <c r="V531"/>
      <c r="W531"/>
      <c r="X531"/>
      <c r="Y531"/>
      <c r="Z531"/>
      <c r="AA531"/>
      <c r="AB531"/>
      <c r="AC531"/>
      <c r="AD531"/>
      <c r="AE531"/>
      <c r="AF531"/>
      <c r="AG531"/>
      <c r="AH531"/>
      <c r="AI531"/>
      <c r="AJ531"/>
      <c r="AK531"/>
      <c r="AL531"/>
      <c r="AM531"/>
      <c r="AN531"/>
      <c r="AO531"/>
    </row>
    <row r="532" spans="1:41" s="2" customFormat="1" x14ac:dyDescent="0.15">
      <c r="A532"/>
      <c r="B532"/>
      <c r="C532"/>
      <c r="D532"/>
      <c r="E532"/>
      <c r="F532"/>
      <c r="G532"/>
      <c r="H532"/>
      <c r="I532"/>
      <c r="J532"/>
      <c r="K532"/>
      <c r="L532"/>
      <c r="M532"/>
      <c r="N532"/>
      <c r="O532"/>
      <c r="P532"/>
      <c r="Q532"/>
      <c r="R532"/>
      <c r="S532"/>
      <c r="T532"/>
      <c r="U532"/>
      <c r="V532"/>
      <c r="W532"/>
      <c r="X532"/>
      <c r="Y532"/>
      <c r="Z532"/>
      <c r="AA532"/>
      <c r="AB532"/>
      <c r="AC532"/>
      <c r="AD532"/>
      <c r="AE532"/>
      <c r="AF532"/>
      <c r="AG532"/>
      <c r="AH532"/>
      <c r="AI532"/>
      <c r="AJ532"/>
      <c r="AK532"/>
      <c r="AL532"/>
      <c r="AM532"/>
      <c r="AN532"/>
      <c r="AO532"/>
    </row>
    <row r="533" spans="1:41" s="2" customFormat="1" x14ac:dyDescent="0.15">
      <c r="A533"/>
      <c r="B533"/>
      <c r="C533"/>
      <c r="D533"/>
      <c r="E533"/>
      <c r="F533"/>
      <c r="G533"/>
      <c r="H533"/>
      <c r="I533"/>
      <c r="J533"/>
      <c r="K533"/>
      <c r="L533"/>
      <c r="M533"/>
      <c r="N533"/>
      <c r="O533"/>
      <c r="P533"/>
      <c r="Q533"/>
      <c r="R533"/>
      <c r="S533"/>
      <c r="T533"/>
      <c r="U533"/>
      <c r="V533"/>
      <c r="W533"/>
      <c r="X533"/>
      <c r="Y533"/>
      <c r="Z533"/>
      <c r="AA533"/>
      <c r="AB533"/>
      <c r="AC533"/>
      <c r="AD533"/>
      <c r="AE533"/>
      <c r="AF533"/>
      <c r="AG533"/>
      <c r="AH533"/>
      <c r="AI533"/>
      <c r="AJ533"/>
      <c r="AK533"/>
      <c r="AL533"/>
      <c r="AM533"/>
      <c r="AN533"/>
      <c r="AO533"/>
    </row>
    <row r="534" spans="1:41" s="2" customFormat="1" x14ac:dyDescent="0.15">
      <c r="A534"/>
      <c r="B534"/>
      <c r="C534"/>
      <c r="D534"/>
      <c r="E534"/>
      <c r="F534"/>
      <c r="G534"/>
      <c r="H534"/>
      <c r="I534"/>
      <c r="J534"/>
      <c r="K534"/>
      <c r="L534"/>
      <c r="M534"/>
      <c r="N534"/>
      <c r="O534"/>
      <c r="P534"/>
      <c r="Q534"/>
      <c r="R534"/>
      <c r="S534"/>
      <c r="T534"/>
      <c r="U534"/>
      <c r="V534"/>
      <c r="W534"/>
      <c r="X534"/>
      <c r="Y534"/>
      <c r="Z534"/>
      <c r="AA534"/>
      <c r="AB534"/>
      <c r="AC534"/>
      <c r="AD534"/>
      <c r="AE534"/>
      <c r="AF534"/>
      <c r="AG534"/>
      <c r="AH534"/>
      <c r="AI534"/>
      <c r="AJ534"/>
      <c r="AK534"/>
      <c r="AL534"/>
      <c r="AM534"/>
      <c r="AN534"/>
      <c r="AO534"/>
    </row>
    <row r="535" spans="1:41" s="2" customFormat="1" x14ac:dyDescent="0.15">
      <c r="A535"/>
      <c r="B535"/>
      <c r="C535"/>
      <c r="D535"/>
      <c r="E535"/>
      <c r="F535"/>
      <c r="G535"/>
      <c r="H535"/>
      <c r="I535"/>
      <c r="J535"/>
      <c r="K535"/>
      <c r="L535"/>
      <c r="M535"/>
      <c r="N535"/>
      <c r="O535"/>
      <c r="P535"/>
      <c r="Q535"/>
      <c r="R535"/>
      <c r="S535"/>
      <c r="T535"/>
      <c r="U535"/>
      <c r="V535"/>
      <c r="W535"/>
      <c r="X535"/>
      <c r="Y535"/>
      <c r="Z535"/>
      <c r="AA535"/>
      <c r="AB535"/>
      <c r="AC535"/>
      <c r="AD535"/>
      <c r="AE535"/>
      <c r="AF535"/>
      <c r="AG535"/>
      <c r="AH535"/>
      <c r="AI535"/>
      <c r="AJ535"/>
      <c r="AK535"/>
      <c r="AL535"/>
      <c r="AM535"/>
      <c r="AN535"/>
      <c r="AO535"/>
    </row>
    <row r="536" spans="1:41" s="2" customFormat="1" x14ac:dyDescent="0.15">
      <c r="A536"/>
      <c r="B536"/>
      <c r="C536"/>
      <c r="D536"/>
      <c r="E536"/>
      <c r="F536"/>
      <c r="G536"/>
      <c r="H536"/>
      <c r="I536"/>
      <c r="J536"/>
      <c r="K536"/>
      <c r="L536"/>
      <c r="M536"/>
      <c r="N536"/>
      <c r="O536"/>
      <c r="P536"/>
      <c r="Q536"/>
      <c r="R536"/>
      <c r="S536"/>
      <c r="T536"/>
      <c r="U536"/>
      <c r="V536"/>
      <c r="W536"/>
      <c r="X536"/>
      <c r="Y536"/>
      <c r="Z536"/>
      <c r="AA536"/>
      <c r="AB536"/>
      <c r="AC536"/>
      <c r="AD536"/>
      <c r="AE536"/>
      <c r="AF536"/>
      <c r="AG536"/>
      <c r="AH536"/>
      <c r="AI536"/>
      <c r="AJ536"/>
      <c r="AK536"/>
      <c r="AL536"/>
      <c r="AM536"/>
      <c r="AN536"/>
      <c r="AO536"/>
    </row>
    <row r="537" spans="1:41" s="2" customFormat="1" x14ac:dyDescent="0.15">
      <c r="A537"/>
      <c r="B537"/>
      <c r="C537"/>
      <c r="D537"/>
      <c r="E537"/>
      <c r="F537"/>
      <c r="G537"/>
      <c r="H537"/>
      <c r="I537"/>
      <c r="J537"/>
      <c r="K537"/>
      <c r="L537"/>
      <c r="M537"/>
      <c r="N537"/>
      <c r="O537"/>
      <c r="P537"/>
      <c r="Q537"/>
      <c r="R537"/>
      <c r="S537"/>
      <c r="T537"/>
      <c r="U537"/>
      <c r="V537"/>
      <c r="W537"/>
      <c r="X537"/>
      <c r="Y537"/>
      <c r="Z537"/>
      <c r="AA537"/>
      <c r="AB537"/>
      <c r="AC537"/>
      <c r="AD537"/>
      <c r="AE537"/>
      <c r="AF537"/>
      <c r="AG537"/>
      <c r="AH537"/>
      <c r="AI537"/>
      <c r="AJ537"/>
      <c r="AK537"/>
      <c r="AL537"/>
      <c r="AM537"/>
      <c r="AN537"/>
      <c r="AO537"/>
    </row>
    <row r="538" spans="1:41" s="2" customFormat="1" x14ac:dyDescent="0.15">
      <c r="A538"/>
      <c r="B538"/>
      <c r="C538"/>
      <c r="D538"/>
      <c r="E538"/>
      <c r="F538"/>
      <c r="G538"/>
      <c r="H538"/>
      <c r="I538"/>
      <c r="J538"/>
      <c r="K538"/>
      <c r="L538"/>
      <c r="M538"/>
      <c r="N538"/>
      <c r="O538"/>
      <c r="P538"/>
      <c r="Q538"/>
      <c r="R538"/>
      <c r="S538"/>
      <c r="T538"/>
      <c r="U538"/>
      <c r="V538"/>
      <c r="W538"/>
      <c r="X538"/>
      <c r="Y538"/>
      <c r="Z538"/>
      <c r="AA538"/>
      <c r="AB538"/>
      <c r="AC538"/>
      <c r="AD538"/>
      <c r="AE538"/>
      <c r="AF538"/>
      <c r="AG538"/>
      <c r="AH538"/>
      <c r="AI538"/>
      <c r="AJ538"/>
      <c r="AK538"/>
      <c r="AL538"/>
      <c r="AM538"/>
      <c r="AN538"/>
      <c r="AO538"/>
    </row>
    <row r="539" spans="1:41" s="2" customFormat="1" x14ac:dyDescent="0.15">
      <c r="A539"/>
      <c r="B539"/>
      <c r="C539"/>
      <c r="D539"/>
      <c r="E539"/>
      <c r="F539"/>
      <c r="G539"/>
      <c r="H539"/>
      <c r="I539"/>
      <c r="J539"/>
      <c r="K539"/>
      <c r="L539"/>
      <c r="M539"/>
      <c r="N539"/>
      <c r="O539"/>
      <c r="P539"/>
      <c r="Q539"/>
      <c r="R539"/>
      <c r="S539"/>
      <c r="T539"/>
      <c r="U539"/>
      <c r="V539"/>
      <c r="W539"/>
      <c r="X539"/>
      <c r="Y539"/>
      <c r="Z539"/>
      <c r="AA539"/>
      <c r="AB539"/>
      <c r="AC539"/>
      <c r="AD539"/>
      <c r="AE539"/>
      <c r="AF539"/>
      <c r="AG539"/>
      <c r="AH539"/>
      <c r="AI539"/>
      <c r="AJ539"/>
      <c r="AK539"/>
      <c r="AL539"/>
      <c r="AM539"/>
      <c r="AN539"/>
      <c r="AO539"/>
    </row>
    <row r="540" spans="1:41" s="2" customFormat="1" x14ac:dyDescent="0.15">
      <c r="A540"/>
      <c r="B540"/>
      <c r="C540"/>
      <c r="D540"/>
      <c r="E540"/>
      <c r="F540"/>
      <c r="G540"/>
      <c r="H540"/>
      <c r="I540"/>
      <c r="J540"/>
      <c r="K540"/>
      <c r="L540"/>
      <c r="M540"/>
      <c r="N540"/>
      <c r="O540"/>
      <c r="P540"/>
      <c r="Q540"/>
      <c r="R540"/>
      <c r="S540"/>
      <c r="T540"/>
      <c r="U540"/>
      <c r="V540"/>
      <c r="W540"/>
      <c r="X540"/>
      <c r="Y540"/>
      <c r="Z540"/>
      <c r="AA540"/>
      <c r="AB540"/>
      <c r="AC540"/>
      <c r="AD540"/>
      <c r="AE540"/>
      <c r="AF540"/>
      <c r="AG540"/>
      <c r="AH540"/>
      <c r="AI540"/>
      <c r="AJ540"/>
      <c r="AK540"/>
      <c r="AL540"/>
      <c r="AM540"/>
      <c r="AN540"/>
      <c r="AO540"/>
    </row>
    <row r="541" spans="1:41" s="2" customFormat="1" x14ac:dyDescent="0.15">
      <c r="A541"/>
      <c r="B541"/>
      <c r="C541"/>
      <c r="D541"/>
      <c r="E541"/>
      <c r="F541"/>
      <c r="G541"/>
      <c r="H541"/>
      <c r="I541"/>
      <c r="J541"/>
      <c r="K541"/>
      <c r="L541"/>
      <c r="M541"/>
      <c r="N541"/>
      <c r="O541"/>
      <c r="P541"/>
      <c r="Q541"/>
      <c r="R541"/>
      <c r="S541"/>
      <c r="T541"/>
      <c r="U541"/>
      <c r="V541"/>
      <c r="W541"/>
      <c r="X541"/>
      <c r="Y541"/>
      <c r="Z541"/>
      <c r="AA541"/>
      <c r="AB541"/>
      <c r="AC541"/>
      <c r="AD541"/>
      <c r="AE541"/>
      <c r="AF541"/>
      <c r="AG541"/>
      <c r="AH541"/>
      <c r="AI541"/>
      <c r="AJ541"/>
      <c r="AK541"/>
      <c r="AL541"/>
      <c r="AM541"/>
      <c r="AN541"/>
      <c r="AO541"/>
    </row>
    <row r="542" spans="1:41" s="2" customFormat="1" x14ac:dyDescent="0.15">
      <c r="A542"/>
      <c r="B542"/>
      <c r="C542"/>
      <c r="D542"/>
      <c r="E542"/>
      <c r="F542"/>
      <c r="G542"/>
      <c r="H542"/>
      <c r="I542"/>
      <c r="J542"/>
      <c r="K542"/>
      <c r="L542"/>
      <c r="M542"/>
      <c r="N542"/>
      <c r="O542"/>
      <c r="P542"/>
      <c r="Q542"/>
      <c r="R542"/>
      <c r="S542"/>
      <c r="T542"/>
      <c r="U542"/>
      <c r="V542"/>
      <c r="W542"/>
      <c r="X542"/>
      <c r="Y542"/>
      <c r="Z542"/>
      <c r="AA542"/>
      <c r="AB542"/>
      <c r="AC542"/>
      <c r="AD542"/>
      <c r="AE542"/>
      <c r="AF542"/>
      <c r="AG542"/>
      <c r="AH542"/>
      <c r="AI542"/>
      <c r="AJ542"/>
      <c r="AK542"/>
      <c r="AL542"/>
      <c r="AM542"/>
      <c r="AN542"/>
      <c r="AO542"/>
    </row>
    <row r="543" spans="1:41" s="2" customFormat="1" x14ac:dyDescent="0.15">
      <c r="A543"/>
      <c r="B543"/>
      <c r="C543"/>
      <c r="D543"/>
      <c r="E543"/>
      <c r="F543"/>
      <c r="G543"/>
      <c r="H543"/>
      <c r="I543"/>
      <c r="J543"/>
      <c r="K543"/>
      <c r="L543"/>
      <c r="M543"/>
      <c r="N543"/>
      <c r="O543"/>
      <c r="P543"/>
      <c r="Q543"/>
      <c r="R543"/>
      <c r="S543"/>
      <c r="T543"/>
      <c r="U543"/>
      <c r="V543"/>
      <c r="W543"/>
      <c r="X543"/>
      <c r="Y543"/>
      <c r="Z543"/>
      <c r="AA543"/>
      <c r="AB543"/>
      <c r="AC543"/>
      <c r="AD543"/>
      <c r="AE543"/>
      <c r="AF543"/>
      <c r="AG543"/>
      <c r="AH543"/>
      <c r="AI543"/>
      <c r="AJ543"/>
      <c r="AK543"/>
      <c r="AL543"/>
      <c r="AM543"/>
      <c r="AN543"/>
      <c r="AO543"/>
    </row>
    <row r="544" spans="1:41" s="2" customFormat="1" x14ac:dyDescent="0.15">
      <c r="A544"/>
      <c r="B544"/>
      <c r="C544"/>
      <c r="D544"/>
      <c r="E544"/>
      <c r="F544"/>
      <c r="G544"/>
      <c r="H544"/>
      <c r="I544"/>
      <c r="J544"/>
      <c r="K544"/>
      <c r="L544"/>
      <c r="M544"/>
      <c r="N544"/>
      <c r="O544"/>
      <c r="P544"/>
      <c r="Q544"/>
      <c r="R544"/>
      <c r="S544"/>
      <c r="T544"/>
      <c r="U544"/>
      <c r="V544"/>
      <c r="W544"/>
      <c r="X544"/>
      <c r="Y544"/>
      <c r="Z544"/>
      <c r="AA544"/>
      <c r="AB544"/>
      <c r="AC544"/>
      <c r="AD544"/>
      <c r="AE544"/>
      <c r="AF544"/>
      <c r="AG544"/>
      <c r="AH544"/>
      <c r="AI544"/>
      <c r="AJ544"/>
      <c r="AK544"/>
      <c r="AL544"/>
      <c r="AM544"/>
      <c r="AN544"/>
      <c r="AO544"/>
    </row>
    <row r="545" spans="1:41" s="2" customFormat="1" x14ac:dyDescent="0.15">
      <c r="A545"/>
      <c r="B545"/>
      <c r="C545"/>
      <c r="D545"/>
      <c r="E545"/>
      <c r="F545"/>
      <c r="G545"/>
      <c r="H545"/>
      <c r="I545"/>
      <c r="J545"/>
      <c r="K545"/>
      <c r="L545"/>
      <c r="M545"/>
      <c r="N545"/>
      <c r="O545"/>
      <c r="P545"/>
      <c r="Q545"/>
      <c r="R545"/>
      <c r="S545"/>
      <c r="T545"/>
      <c r="U545"/>
      <c r="V545"/>
      <c r="W545"/>
      <c r="X545"/>
      <c r="Y545"/>
      <c r="Z545"/>
      <c r="AA545"/>
      <c r="AB545"/>
      <c r="AC545"/>
      <c r="AD545"/>
      <c r="AE545"/>
      <c r="AF545"/>
      <c r="AG545"/>
      <c r="AH545"/>
      <c r="AI545"/>
      <c r="AJ545"/>
      <c r="AK545"/>
      <c r="AL545"/>
      <c r="AM545"/>
      <c r="AN545"/>
      <c r="AO545"/>
    </row>
    <row r="546" spans="1:41" s="2" customFormat="1" x14ac:dyDescent="0.15">
      <c r="A546"/>
      <c r="B546"/>
      <c r="C546"/>
      <c r="D546"/>
      <c r="E546"/>
      <c r="F546"/>
      <c r="G546"/>
      <c r="H546"/>
      <c r="I546"/>
      <c r="J546"/>
      <c r="K546"/>
      <c r="L546"/>
      <c r="M546"/>
      <c r="N546"/>
      <c r="O546"/>
      <c r="P546"/>
      <c r="Q546"/>
      <c r="R546"/>
      <c r="S546"/>
      <c r="T546"/>
      <c r="U546"/>
      <c r="V546"/>
      <c r="W546"/>
      <c r="X546"/>
      <c r="Y546"/>
      <c r="Z546"/>
      <c r="AA546"/>
      <c r="AB546"/>
      <c r="AC546"/>
      <c r="AD546"/>
      <c r="AE546"/>
      <c r="AF546"/>
      <c r="AG546"/>
      <c r="AH546"/>
      <c r="AI546"/>
      <c r="AJ546"/>
      <c r="AK546"/>
      <c r="AL546"/>
      <c r="AM546"/>
      <c r="AN546"/>
      <c r="AO546"/>
    </row>
    <row r="547" spans="1:41" s="2" customFormat="1" x14ac:dyDescent="0.15">
      <c r="A547"/>
      <c r="B547"/>
      <c r="C547"/>
      <c r="D547"/>
      <c r="E547"/>
      <c r="F547"/>
      <c r="G547"/>
      <c r="H547"/>
      <c r="I547"/>
      <c r="J547"/>
      <c r="K547"/>
      <c r="L547"/>
      <c r="M547"/>
      <c r="N547"/>
      <c r="O547"/>
      <c r="P547"/>
      <c r="Q547"/>
      <c r="R547"/>
      <c r="S547"/>
      <c r="T547"/>
      <c r="U547"/>
      <c r="V547"/>
      <c r="W547"/>
      <c r="X547"/>
      <c r="Y547"/>
      <c r="Z547"/>
      <c r="AA547"/>
      <c r="AB547"/>
      <c r="AC547"/>
      <c r="AD547"/>
      <c r="AE547"/>
      <c r="AF547"/>
      <c r="AG547"/>
      <c r="AH547"/>
      <c r="AI547"/>
      <c r="AJ547"/>
      <c r="AK547"/>
      <c r="AL547"/>
      <c r="AM547"/>
      <c r="AN547"/>
      <c r="AO547"/>
    </row>
    <row r="548" spans="1:41" s="2" customFormat="1" x14ac:dyDescent="0.15">
      <c r="A548"/>
      <c r="B548"/>
      <c r="C548"/>
      <c r="D548"/>
      <c r="E548"/>
      <c r="F548"/>
      <c r="G548"/>
      <c r="H548"/>
      <c r="I548"/>
      <c r="J548"/>
      <c r="K548"/>
      <c r="L548"/>
      <c r="M548"/>
      <c r="N548"/>
      <c r="O548"/>
      <c r="P548"/>
      <c r="Q548"/>
      <c r="R548"/>
      <c r="S548"/>
      <c r="T548"/>
      <c r="U548"/>
      <c r="V548"/>
      <c r="W548"/>
      <c r="X548"/>
      <c r="Y548"/>
      <c r="Z548"/>
      <c r="AA548"/>
      <c r="AB548"/>
      <c r="AC548"/>
      <c r="AD548"/>
      <c r="AE548"/>
      <c r="AF548"/>
      <c r="AG548"/>
      <c r="AH548"/>
      <c r="AI548"/>
      <c r="AJ548"/>
      <c r="AK548"/>
      <c r="AL548"/>
      <c r="AM548"/>
      <c r="AN548"/>
      <c r="AO548"/>
    </row>
    <row r="549" spans="1:41" s="2" customFormat="1" x14ac:dyDescent="0.15">
      <c r="A549"/>
      <c r="B549"/>
      <c r="C549"/>
      <c r="D549"/>
      <c r="E549"/>
      <c r="F549"/>
      <c r="G549"/>
      <c r="H549"/>
      <c r="I549"/>
      <c r="J549"/>
      <c r="K549"/>
      <c r="L549"/>
      <c r="M549"/>
      <c r="N549"/>
      <c r="O549"/>
      <c r="P549"/>
      <c r="Q549"/>
      <c r="R549"/>
      <c r="S549"/>
      <c r="T549"/>
      <c r="U549"/>
      <c r="V549"/>
      <c r="W549"/>
      <c r="X549"/>
      <c r="Y549"/>
      <c r="Z549"/>
      <c r="AA549"/>
      <c r="AB549"/>
      <c r="AC549"/>
      <c r="AD549"/>
      <c r="AE549"/>
      <c r="AF549"/>
      <c r="AG549"/>
      <c r="AH549"/>
      <c r="AI549"/>
      <c r="AJ549"/>
      <c r="AK549"/>
      <c r="AL549"/>
      <c r="AM549"/>
      <c r="AN549"/>
      <c r="AO549"/>
    </row>
    <row r="550" spans="1:41" s="2" customFormat="1" x14ac:dyDescent="0.15">
      <c r="A550"/>
      <c r="B550"/>
      <c r="C550"/>
      <c r="D550"/>
      <c r="E550"/>
      <c r="F550"/>
      <c r="G550"/>
      <c r="H550"/>
      <c r="I550"/>
      <c r="J550"/>
      <c r="K550"/>
      <c r="L550"/>
      <c r="M550"/>
      <c r="N550"/>
      <c r="O550"/>
      <c r="P550"/>
      <c r="Q550"/>
      <c r="R550"/>
      <c r="S550"/>
      <c r="T550"/>
      <c r="U550"/>
      <c r="V550"/>
      <c r="W550"/>
      <c r="X550"/>
      <c r="Y550"/>
      <c r="Z550"/>
      <c r="AA550"/>
      <c r="AB550"/>
      <c r="AC550"/>
      <c r="AD550"/>
      <c r="AE550"/>
      <c r="AF550"/>
      <c r="AG550"/>
      <c r="AH550"/>
      <c r="AI550"/>
      <c r="AJ550"/>
      <c r="AK550"/>
      <c r="AL550"/>
      <c r="AM550"/>
      <c r="AN550"/>
      <c r="AO550"/>
    </row>
    <row r="551" spans="1:41" s="2" customFormat="1" x14ac:dyDescent="0.15">
      <c r="A551"/>
      <c r="B551"/>
      <c r="C551"/>
      <c r="D551"/>
      <c r="E551"/>
      <c r="F551"/>
      <c r="G551"/>
      <c r="H551"/>
      <c r="I551"/>
      <c r="J551"/>
      <c r="K551"/>
      <c r="L551"/>
      <c r="M551"/>
      <c r="N551"/>
      <c r="O551"/>
      <c r="P551"/>
      <c r="Q551"/>
      <c r="R551"/>
      <c r="S551"/>
      <c r="T551"/>
      <c r="U551"/>
      <c r="V551"/>
      <c r="W551"/>
      <c r="X551"/>
      <c r="Y551"/>
      <c r="Z551"/>
      <c r="AA551"/>
      <c r="AB551"/>
      <c r="AC551"/>
      <c r="AD551"/>
      <c r="AE551"/>
      <c r="AF551"/>
      <c r="AG551"/>
      <c r="AH551"/>
      <c r="AI551"/>
      <c r="AJ551"/>
      <c r="AK551"/>
      <c r="AL551"/>
      <c r="AM551"/>
      <c r="AN551"/>
      <c r="AO551"/>
    </row>
    <row r="552" spans="1:41" s="2" customFormat="1" x14ac:dyDescent="0.15">
      <c r="A552"/>
      <c r="B552"/>
      <c r="C552"/>
      <c r="D552"/>
      <c r="E552"/>
      <c r="F552"/>
      <c r="G552"/>
      <c r="H552"/>
      <c r="I552"/>
      <c r="J552"/>
      <c r="K552"/>
      <c r="L552"/>
      <c r="M552"/>
      <c r="N552"/>
      <c r="O552"/>
      <c r="P552"/>
      <c r="Q552"/>
      <c r="R552"/>
      <c r="S552"/>
      <c r="T552"/>
      <c r="U552"/>
      <c r="V552"/>
      <c r="W552"/>
      <c r="X552"/>
      <c r="Y552"/>
      <c r="Z552"/>
      <c r="AA552"/>
      <c r="AB552"/>
      <c r="AC552"/>
      <c r="AD552"/>
      <c r="AE552"/>
      <c r="AF552"/>
      <c r="AG552"/>
      <c r="AH552"/>
      <c r="AI552"/>
      <c r="AJ552"/>
      <c r="AK552"/>
      <c r="AL552"/>
      <c r="AM552"/>
      <c r="AN552"/>
      <c r="AO552"/>
    </row>
    <row r="553" spans="1:41" s="2" customFormat="1" x14ac:dyDescent="0.15">
      <c r="A553"/>
      <c r="B553"/>
      <c r="C553"/>
      <c r="D553"/>
      <c r="E553"/>
      <c r="F553"/>
      <c r="G553"/>
      <c r="H553"/>
      <c r="I553"/>
      <c r="J553"/>
      <c r="K553"/>
      <c r="L553"/>
      <c r="M553"/>
      <c r="N553"/>
      <c r="O553"/>
      <c r="P553"/>
      <c r="Q553"/>
      <c r="R553"/>
      <c r="S553"/>
      <c r="T553"/>
      <c r="U553"/>
      <c r="V553"/>
      <c r="W553"/>
      <c r="X553"/>
      <c r="Y553"/>
      <c r="Z553"/>
      <c r="AA553"/>
      <c r="AB553"/>
      <c r="AC553"/>
      <c r="AD553"/>
      <c r="AE553"/>
      <c r="AF553"/>
      <c r="AG553"/>
      <c r="AH553"/>
      <c r="AI553"/>
      <c r="AJ553"/>
      <c r="AK553"/>
      <c r="AL553"/>
      <c r="AM553"/>
      <c r="AN553"/>
      <c r="AO553"/>
    </row>
    <row r="554" spans="1:41" s="2" customFormat="1" x14ac:dyDescent="0.15">
      <c r="A554"/>
      <c r="B554"/>
      <c r="C554"/>
      <c r="D554"/>
      <c r="E554"/>
      <c r="F554"/>
      <c r="G554"/>
      <c r="H554"/>
      <c r="I554"/>
      <c r="J554"/>
      <c r="K554"/>
      <c r="L554"/>
      <c r="M554"/>
      <c r="N554"/>
      <c r="O554"/>
      <c r="P554"/>
      <c r="Q554"/>
      <c r="R554"/>
      <c r="S554"/>
      <c r="T554"/>
      <c r="U554"/>
      <c r="V554"/>
      <c r="W554"/>
      <c r="X554"/>
      <c r="Y554"/>
      <c r="Z554"/>
      <c r="AA554"/>
      <c r="AB554"/>
      <c r="AC554"/>
      <c r="AD554"/>
      <c r="AE554"/>
      <c r="AF554"/>
      <c r="AG554"/>
      <c r="AH554"/>
      <c r="AI554"/>
      <c r="AJ554"/>
      <c r="AK554"/>
      <c r="AL554"/>
      <c r="AM554"/>
      <c r="AN554"/>
      <c r="AO554"/>
    </row>
    <row r="555" spans="1:41" s="2" customFormat="1" x14ac:dyDescent="0.15">
      <c r="A555"/>
      <c r="B555"/>
      <c r="C555"/>
      <c r="D555"/>
      <c r="E555"/>
      <c r="F555"/>
      <c r="G555"/>
      <c r="H555"/>
      <c r="I555"/>
      <c r="J555"/>
      <c r="K555"/>
      <c r="L555"/>
      <c r="M555"/>
      <c r="N555"/>
      <c r="O555"/>
      <c r="P555"/>
      <c r="Q555"/>
      <c r="R555"/>
      <c r="S555"/>
      <c r="T555"/>
      <c r="U555"/>
      <c r="V555"/>
      <c r="W555"/>
      <c r="X555"/>
      <c r="Y555"/>
      <c r="Z555"/>
      <c r="AA555"/>
      <c r="AB555"/>
      <c r="AC555"/>
      <c r="AD555"/>
      <c r="AE555"/>
      <c r="AF555"/>
      <c r="AG555"/>
      <c r="AH555"/>
      <c r="AI555"/>
      <c r="AJ555"/>
      <c r="AK555"/>
      <c r="AL555"/>
      <c r="AM555"/>
      <c r="AN555"/>
      <c r="AO555"/>
    </row>
    <row r="556" spans="1:41" s="2" customFormat="1" x14ac:dyDescent="0.15">
      <c r="A556"/>
      <c r="B556"/>
      <c r="C556"/>
      <c r="D556"/>
      <c r="E556"/>
      <c r="F556"/>
      <c r="G556"/>
      <c r="H556"/>
      <c r="I556"/>
      <c r="J556"/>
      <c r="K556"/>
      <c r="L556"/>
      <c r="M556"/>
      <c r="N556"/>
      <c r="O556"/>
      <c r="P556"/>
      <c r="Q556"/>
      <c r="R556"/>
      <c r="S556"/>
      <c r="T556"/>
      <c r="U556"/>
      <c r="V556"/>
      <c r="W556"/>
      <c r="X556"/>
      <c r="Y556"/>
      <c r="Z556"/>
      <c r="AA556"/>
      <c r="AB556"/>
      <c r="AC556"/>
      <c r="AD556"/>
      <c r="AE556"/>
      <c r="AF556"/>
      <c r="AG556"/>
      <c r="AH556"/>
      <c r="AI556"/>
      <c r="AJ556"/>
      <c r="AK556"/>
      <c r="AL556"/>
      <c r="AM556"/>
      <c r="AN556"/>
      <c r="AO556"/>
    </row>
    <row r="557" spans="1:41" s="2" customFormat="1" x14ac:dyDescent="0.15">
      <c r="A557"/>
      <c r="B557"/>
      <c r="C557"/>
      <c r="D557"/>
      <c r="E557"/>
      <c r="F557"/>
      <c r="G557"/>
      <c r="H557"/>
      <c r="I557"/>
      <c r="J557"/>
      <c r="K557"/>
      <c r="L557"/>
      <c r="M557"/>
      <c r="N557"/>
      <c r="O557"/>
      <c r="P557"/>
      <c r="Q557"/>
      <c r="R557"/>
      <c r="S557"/>
      <c r="T557"/>
      <c r="U557"/>
      <c r="V557"/>
      <c r="W557"/>
      <c r="X557"/>
      <c r="Y557"/>
      <c r="Z557"/>
      <c r="AA557"/>
      <c r="AB557"/>
      <c r="AC557"/>
      <c r="AD557"/>
      <c r="AE557"/>
      <c r="AF557"/>
      <c r="AG557"/>
      <c r="AH557"/>
      <c r="AI557"/>
      <c r="AJ557"/>
      <c r="AK557"/>
      <c r="AL557"/>
      <c r="AM557"/>
      <c r="AN557"/>
      <c r="AO557"/>
    </row>
    <row r="558" spans="1:41" s="2" customFormat="1" x14ac:dyDescent="0.15">
      <c r="A558"/>
      <c r="B558"/>
      <c r="C558"/>
      <c r="D558"/>
      <c r="E558"/>
      <c r="F558"/>
      <c r="G558"/>
      <c r="H558"/>
      <c r="I558"/>
      <c r="J558"/>
      <c r="K558"/>
      <c r="L558"/>
      <c r="M558"/>
      <c r="N558"/>
      <c r="O558"/>
      <c r="P558"/>
      <c r="Q558"/>
      <c r="R558"/>
      <c r="S558"/>
      <c r="T558"/>
      <c r="U558"/>
      <c r="V558"/>
      <c r="W558"/>
      <c r="X558"/>
      <c r="Y558"/>
      <c r="Z558"/>
      <c r="AA558"/>
      <c r="AB558"/>
      <c r="AC558"/>
      <c r="AD558"/>
      <c r="AE558"/>
      <c r="AF558"/>
      <c r="AG558"/>
      <c r="AH558"/>
      <c r="AI558"/>
      <c r="AJ558"/>
      <c r="AK558"/>
      <c r="AL558"/>
      <c r="AM558"/>
      <c r="AN558"/>
      <c r="AO558"/>
    </row>
    <row r="559" spans="1:41" s="2" customFormat="1" x14ac:dyDescent="0.15">
      <c r="A559"/>
      <c r="B559"/>
      <c r="C559"/>
      <c r="D559"/>
      <c r="E559"/>
      <c r="F559"/>
      <c r="G559"/>
      <c r="H559"/>
      <c r="I559"/>
      <c r="J559"/>
      <c r="K559"/>
      <c r="L559"/>
      <c r="M559"/>
      <c r="N559"/>
      <c r="O559"/>
      <c r="P559"/>
      <c r="Q559"/>
      <c r="R559"/>
      <c r="S559"/>
      <c r="T559"/>
      <c r="U559"/>
      <c r="V559"/>
      <c r="W559"/>
      <c r="X559"/>
      <c r="Y559"/>
      <c r="Z559"/>
      <c r="AA559"/>
      <c r="AB559"/>
      <c r="AC559"/>
      <c r="AD559"/>
      <c r="AE559"/>
      <c r="AF559"/>
      <c r="AG559"/>
      <c r="AH559"/>
      <c r="AI559"/>
      <c r="AJ559"/>
      <c r="AK559"/>
      <c r="AL559"/>
      <c r="AM559"/>
      <c r="AN559"/>
      <c r="AO559"/>
    </row>
    <row r="560" spans="1:41" s="2" customFormat="1" x14ac:dyDescent="0.15">
      <c r="A560"/>
      <c r="B560"/>
      <c r="C560"/>
      <c r="D560"/>
      <c r="E560"/>
      <c r="F560"/>
      <c r="G560"/>
      <c r="H560"/>
      <c r="I560"/>
      <c r="J560"/>
      <c r="K560"/>
      <c r="L560"/>
      <c r="M560"/>
      <c r="N560"/>
      <c r="O560"/>
      <c r="P560"/>
      <c r="Q560"/>
      <c r="R560"/>
      <c r="S560"/>
      <c r="T560"/>
      <c r="U560"/>
      <c r="V560"/>
      <c r="W560"/>
      <c r="X560"/>
      <c r="Y560"/>
      <c r="Z560"/>
      <c r="AA560"/>
      <c r="AB560"/>
      <c r="AC560"/>
      <c r="AD560"/>
      <c r="AE560"/>
      <c r="AF560"/>
      <c r="AG560"/>
      <c r="AH560"/>
      <c r="AI560"/>
      <c r="AJ560"/>
      <c r="AK560"/>
      <c r="AL560"/>
      <c r="AM560"/>
      <c r="AN560"/>
      <c r="AO560"/>
    </row>
    <row r="561" spans="1:41" s="2" customFormat="1" x14ac:dyDescent="0.15">
      <c r="A561"/>
      <c r="B561"/>
      <c r="C561"/>
      <c r="D561"/>
      <c r="E561"/>
      <c r="F561"/>
      <c r="G561"/>
      <c r="H561"/>
      <c r="I561"/>
      <c r="J561"/>
      <c r="K561"/>
      <c r="L561"/>
      <c r="M561"/>
      <c r="N561"/>
      <c r="O561"/>
      <c r="P561"/>
      <c r="Q561"/>
      <c r="R561"/>
      <c r="S561"/>
      <c r="T561"/>
      <c r="U561"/>
      <c r="V561"/>
      <c r="W561"/>
      <c r="X561"/>
      <c r="Y561"/>
      <c r="Z561"/>
      <c r="AA561"/>
      <c r="AB561"/>
      <c r="AC561"/>
      <c r="AD561"/>
      <c r="AE561"/>
      <c r="AF561"/>
      <c r="AG561"/>
      <c r="AH561"/>
      <c r="AI561"/>
      <c r="AJ561"/>
      <c r="AK561"/>
      <c r="AL561"/>
      <c r="AM561"/>
      <c r="AN561"/>
      <c r="AO561"/>
    </row>
    <row r="562" spans="1:41" s="2" customFormat="1" x14ac:dyDescent="0.15">
      <c r="A562"/>
      <c r="B562"/>
      <c r="C562"/>
      <c r="D562"/>
      <c r="E562"/>
      <c r="F562"/>
      <c r="G562"/>
      <c r="H562"/>
      <c r="I562"/>
      <c r="J562"/>
      <c r="K562"/>
      <c r="L562"/>
      <c r="M562"/>
      <c r="N562"/>
      <c r="O562"/>
      <c r="P562"/>
      <c r="Q562"/>
      <c r="R562"/>
      <c r="S562"/>
      <c r="T562"/>
      <c r="U562"/>
      <c r="V562"/>
      <c r="W562"/>
      <c r="X562"/>
      <c r="Y562"/>
      <c r="Z562"/>
      <c r="AA562"/>
      <c r="AB562"/>
      <c r="AC562"/>
      <c r="AD562"/>
      <c r="AE562"/>
      <c r="AF562"/>
      <c r="AG562"/>
      <c r="AH562"/>
      <c r="AI562"/>
      <c r="AJ562"/>
      <c r="AK562"/>
      <c r="AL562"/>
      <c r="AM562"/>
      <c r="AN562"/>
      <c r="AO562"/>
    </row>
    <row r="563" spans="1:41" s="2" customFormat="1" x14ac:dyDescent="0.15">
      <c r="A563"/>
      <c r="B563"/>
      <c r="C563"/>
      <c r="D563"/>
      <c r="E563"/>
      <c r="F563"/>
      <c r="G563"/>
      <c r="H563"/>
      <c r="I563"/>
      <c r="J563"/>
      <c r="K563"/>
      <c r="L563"/>
      <c r="M563"/>
      <c r="N563"/>
      <c r="O563"/>
      <c r="P563"/>
      <c r="Q563"/>
      <c r="R563"/>
      <c r="S563"/>
      <c r="T563"/>
      <c r="U563"/>
      <c r="V563"/>
      <c r="W563"/>
      <c r="X563"/>
      <c r="Y563"/>
      <c r="Z563"/>
      <c r="AA563"/>
      <c r="AB563"/>
      <c r="AC563"/>
      <c r="AD563"/>
      <c r="AE563"/>
      <c r="AF563"/>
      <c r="AG563"/>
      <c r="AH563"/>
      <c r="AI563"/>
      <c r="AJ563"/>
      <c r="AK563"/>
      <c r="AL563"/>
      <c r="AM563"/>
      <c r="AN563"/>
      <c r="AO563"/>
    </row>
    <row r="564" spans="1:41" s="2" customFormat="1" x14ac:dyDescent="0.15">
      <c r="A564"/>
      <c r="B564"/>
      <c r="C564"/>
      <c r="D564"/>
      <c r="E564"/>
      <c r="F564"/>
      <c r="G564"/>
      <c r="H564"/>
      <c r="I564"/>
      <c r="J564"/>
      <c r="K564"/>
      <c r="L564"/>
      <c r="M564"/>
      <c r="N564"/>
      <c r="O564"/>
      <c r="P564"/>
      <c r="Q564"/>
      <c r="R564"/>
      <c r="S564"/>
      <c r="T564"/>
      <c r="U564"/>
      <c r="V564"/>
      <c r="W564"/>
      <c r="X564"/>
      <c r="Y564"/>
      <c r="Z564"/>
      <c r="AA564"/>
      <c r="AB564"/>
      <c r="AC564"/>
      <c r="AD564"/>
      <c r="AE564"/>
      <c r="AF564"/>
      <c r="AG564"/>
      <c r="AH564"/>
      <c r="AI564"/>
      <c r="AJ564"/>
      <c r="AK564"/>
      <c r="AL564"/>
      <c r="AM564"/>
      <c r="AN564"/>
      <c r="AO564"/>
    </row>
    <row r="565" spans="1:41" s="2" customFormat="1" x14ac:dyDescent="0.15">
      <c r="A565"/>
      <c r="B565"/>
      <c r="C565"/>
      <c r="D565"/>
      <c r="E565"/>
      <c r="F565"/>
      <c r="G565"/>
      <c r="H565"/>
      <c r="I565"/>
      <c r="J565"/>
      <c r="K565"/>
      <c r="L565"/>
      <c r="M565"/>
      <c r="N565"/>
      <c r="O565"/>
      <c r="P565"/>
      <c r="Q565"/>
      <c r="R565"/>
      <c r="S565"/>
      <c r="T565"/>
      <c r="U565"/>
      <c r="V565"/>
      <c r="W565"/>
      <c r="X565"/>
      <c r="Y565"/>
      <c r="Z565"/>
      <c r="AA565"/>
      <c r="AB565"/>
      <c r="AC565"/>
      <c r="AD565"/>
      <c r="AE565"/>
      <c r="AF565"/>
      <c r="AG565"/>
      <c r="AH565"/>
      <c r="AI565"/>
      <c r="AJ565"/>
      <c r="AK565"/>
      <c r="AL565"/>
      <c r="AM565"/>
      <c r="AN565"/>
      <c r="AO565"/>
    </row>
    <row r="566" spans="1:41" s="2" customFormat="1" x14ac:dyDescent="0.15">
      <c r="A566"/>
      <c r="B566"/>
      <c r="C566"/>
      <c r="D566"/>
      <c r="E566"/>
      <c r="F566"/>
      <c r="G566"/>
      <c r="H566"/>
      <c r="I566"/>
      <c r="J566"/>
      <c r="K566"/>
      <c r="L566"/>
      <c r="M566"/>
      <c r="N566"/>
      <c r="O566"/>
      <c r="P566"/>
      <c r="Q566"/>
      <c r="R566"/>
      <c r="S566"/>
      <c r="T566"/>
      <c r="U566"/>
      <c r="V566"/>
      <c r="W566"/>
      <c r="X566"/>
      <c r="Y566"/>
      <c r="Z566"/>
      <c r="AA566"/>
      <c r="AB566"/>
      <c r="AC566"/>
      <c r="AD566"/>
      <c r="AE566"/>
      <c r="AF566"/>
      <c r="AG566"/>
      <c r="AH566"/>
      <c r="AI566"/>
      <c r="AJ566"/>
      <c r="AK566"/>
      <c r="AL566"/>
      <c r="AM566"/>
      <c r="AN566"/>
      <c r="AO566"/>
    </row>
    <row r="567" spans="1:41" s="2" customFormat="1" x14ac:dyDescent="0.15">
      <c r="A567"/>
      <c r="B567"/>
      <c r="C567"/>
      <c r="D567"/>
      <c r="E567"/>
      <c r="F567"/>
      <c r="G567"/>
      <c r="H567"/>
      <c r="I567"/>
      <c r="J567"/>
      <c r="K567"/>
      <c r="L567"/>
      <c r="M567"/>
      <c r="N567"/>
      <c r="O567"/>
      <c r="P567"/>
      <c r="Q567"/>
      <c r="R567"/>
      <c r="S567"/>
      <c r="T567"/>
      <c r="U567"/>
      <c r="V567"/>
      <c r="W567"/>
      <c r="X567"/>
      <c r="Y567"/>
      <c r="Z567"/>
      <c r="AA567"/>
      <c r="AB567"/>
      <c r="AC567"/>
      <c r="AD567"/>
      <c r="AE567"/>
      <c r="AF567"/>
      <c r="AG567"/>
      <c r="AH567"/>
      <c r="AI567"/>
      <c r="AJ567"/>
      <c r="AK567"/>
      <c r="AL567"/>
      <c r="AM567"/>
      <c r="AN567"/>
      <c r="AO567"/>
    </row>
    <row r="568" spans="1:41" s="2" customFormat="1" x14ac:dyDescent="0.15">
      <c r="A568"/>
      <c r="B568"/>
      <c r="C568"/>
      <c r="D568"/>
      <c r="E568"/>
      <c r="F568"/>
      <c r="G568"/>
      <c r="H568"/>
      <c r="I568"/>
      <c r="J568"/>
      <c r="K568"/>
      <c r="L568"/>
      <c r="M568"/>
      <c r="N568"/>
      <c r="O568"/>
      <c r="P568"/>
      <c r="Q568"/>
      <c r="R568"/>
      <c r="S568"/>
      <c r="T568"/>
      <c r="U568"/>
      <c r="V568"/>
      <c r="W568"/>
      <c r="X568"/>
      <c r="Y568"/>
      <c r="Z568"/>
      <c r="AA568"/>
      <c r="AB568"/>
      <c r="AC568"/>
      <c r="AD568"/>
      <c r="AE568"/>
      <c r="AF568"/>
      <c r="AG568"/>
      <c r="AH568"/>
      <c r="AI568"/>
      <c r="AJ568"/>
      <c r="AK568"/>
      <c r="AL568"/>
      <c r="AM568"/>
      <c r="AN568"/>
      <c r="AO568"/>
    </row>
    <row r="569" spans="1:41" s="2" customFormat="1" x14ac:dyDescent="0.15">
      <c r="A569"/>
      <c r="B569"/>
      <c r="C569"/>
      <c r="D569"/>
      <c r="E569"/>
      <c r="F569"/>
      <c r="G569"/>
      <c r="H569"/>
      <c r="I569"/>
      <c r="J569"/>
      <c r="K569"/>
      <c r="L569"/>
      <c r="M569"/>
      <c r="N569"/>
      <c r="O569"/>
      <c r="P569"/>
      <c r="Q569"/>
      <c r="R569"/>
      <c r="S569"/>
      <c r="T569"/>
      <c r="U569"/>
      <c r="V569"/>
      <c r="W569"/>
      <c r="X569"/>
      <c r="Y569"/>
      <c r="Z569"/>
      <c r="AA569"/>
      <c r="AB569"/>
      <c r="AC569"/>
      <c r="AD569"/>
      <c r="AE569"/>
      <c r="AF569"/>
      <c r="AG569"/>
      <c r="AH569"/>
      <c r="AI569"/>
      <c r="AJ569"/>
      <c r="AK569"/>
      <c r="AL569"/>
      <c r="AM569"/>
      <c r="AN569"/>
      <c r="AO569"/>
    </row>
    <row r="570" spans="1:41" s="2" customFormat="1" x14ac:dyDescent="0.15">
      <c r="A570"/>
      <c r="B570"/>
      <c r="C570"/>
      <c r="D570"/>
      <c r="E570"/>
      <c r="F570"/>
      <c r="G570"/>
      <c r="H570"/>
      <c r="I570"/>
      <c r="J570"/>
      <c r="K570"/>
      <c r="L570"/>
      <c r="M570"/>
      <c r="N570"/>
      <c r="O570"/>
      <c r="P570"/>
      <c r="Q570"/>
      <c r="R570"/>
      <c r="S570"/>
      <c r="T570"/>
      <c r="U570"/>
      <c r="V570"/>
      <c r="W570"/>
      <c r="X570"/>
      <c r="Y570"/>
      <c r="Z570"/>
      <c r="AA570"/>
      <c r="AB570"/>
      <c r="AC570"/>
      <c r="AD570"/>
      <c r="AE570"/>
      <c r="AF570"/>
      <c r="AG570"/>
      <c r="AH570"/>
      <c r="AI570"/>
      <c r="AJ570"/>
      <c r="AK570"/>
      <c r="AL570"/>
      <c r="AM570"/>
      <c r="AN570"/>
      <c r="AO570"/>
    </row>
    <row r="571" spans="1:41" s="2" customFormat="1" x14ac:dyDescent="0.15">
      <c r="A571"/>
      <c r="B571"/>
      <c r="C571"/>
      <c r="D571"/>
      <c r="E571"/>
      <c r="F571"/>
      <c r="G571"/>
      <c r="H571"/>
      <c r="I571"/>
      <c r="J571"/>
      <c r="K571"/>
      <c r="L571"/>
      <c r="M571"/>
      <c r="N571"/>
      <c r="O571"/>
      <c r="P571"/>
      <c r="Q571"/>
      <c r="R571"/>
      <c r="S571"/>
      <c r="T571"/>
      <c r="U571"/>
      <c r="V571"/>
      <c r="W571"/>
      <c r="X571"/>
      <c r="Y571"/>
      <c r="Z571"/>
      <c r="AA571"/>
      <c r="AB571"/>
      <c r="AC571"/>
      <c r="AD571"/>
      <c r="AE571"/>
      <c r="AF571"/>
      <c r="AG571"/>
      <c r="AH571"/>
      <c r="AI571"/>
      <c r="AJ571"/>
      <c r="AK571"/>
      <c r="AL571"/>
      <c r="AM571"/>
      <c r="AN571"/>
      <c r="AO571"/>
    </row>
    <row r="572" spans="1:41" s="2" customFormat="1" x14ac:dyDescent="0.15">
      <c r="A572"/>
      <c r="B572"/>
      <c r="C572"/>
      <c r="D572"/>
      <c r="E572"/>
      <c r="F572"/>
      <c r="G572"/>
      <c r="H572"/>
      <c r="I572"/>
      <c r="J572"/>
      <c r="K572"/>
      <c r="L572"/>
      <c r="M572"/>
      <c r="N572"/>
      <c r="O572"/>
      <c r="P572"/>
      <c r="Q572"/>
      <c r="R572"/>
      <c r="S572"/>
      <c r="T572"/>
      <c r="U572"/>
      <c r="V572"/>
      <c r="W572"/>
      <c r="X572"/>
      <c r="Y572"/>
      <c r="Z572"/>
      <c r="AA572"/>
      <c r="AB572"/>
      <c r="AC572"/>
      <c r="AD572"/>
      <c r="AE572"/>
      <c r="AF572"/>
      <c r="AG572"/>
      <c r="AH572"/>
      <c r="AI572"/>
      <c r="AJ572"/>
      <c r="AK572"/>
      <c r="AL572"/>
      <c r="AM572"/>
      <c r="AN572"/>
      <c r="AO572"/>
    </row>
    <row r="573" spans="1:41" s="2" customFormat="1" x14ac:dyDescent="0.15">
      <c r="A573"/>
      <c r="B573"/>
      <c r="C573"/>
      <c r="D573"/>
      <c r="E573"/>
      <c r="F573"/>
      <c r="G573"/>
      <c r="H573"/>
      <c r="I573"/>
      <c r="J573"/>
      <c r="K573"/>
      <c r="L573"/>
      <c r="M573"/>
      <c r="N573"/>
      <c r="O573"/>
      <c r="P573"/>
      <c r="Q573"/>
      <c r="R573"/>
      <c r="S573"/>
      <c r="T573"/>
      <c r="U573"/>
      <c r="V573"/>
      <c r="W573"/>
      <c r="X573"/>
      <c r="Y573"/>
      <c r="Z573"/>
      <c r="AA573"/>
      <c r="AB573"/>
      <c r="AC573"/>
      <c r="AD573"/>
      <c r="AE573"/>
      <c r="AF573"/>
      <c r="AG573"/>
      <c r="AH573"/>
      <c r="AI573"/>
      <c r="AJ573"/>
      <c r="AK573"/>
      <c r="AL573"/>
      <c r="AM573"/>
      <c r="AN573"/>
      <c r="AO573"/>
    </row>
    <row r="574" spans="1:41" s="2" customFormat="1" x14ac:dyDescent="0.15">
      <c r="A574"/>
      <c r="B574"/>
      <c r="C574"/>
      <c r="D574"/>
      <c r="E574"/>
      <c r="F574"/>
      <c r="G574"/>
      <c r="H574"/>
      <c r="I574"/>
      <c r="J574"/>
      <c r="K574"/>
      <c r="L574"/>
      <c r="M574"/>
      <c r="N574"/>
      <c r="O574"/>
      <c r="P574"/>
      <c r="Q574"/>
      <c r="R574"/>
      <c r="S574"/>
      <c r="T574"/>
      <c r="U574"/>
      <c r="V574"/>
      <c r="W574"/>
      <c r="X574"/>
      <c r="Y574"/>
      <c r="Z574"/>
      <c r="AA574"/>
      <c r="AB574"/>
      <c r="AC574"/>
      <c r="AD574"/>
      <c r="AE574"/>
      <c r="AF574"/>
      <c r="AG574"/>
      <c r="AH574"/>
      <c r="AI574"/>
      <c r="AJ574"/>
      <c r="AK574"/>
      <c r="AL574"/>
      <c r="AM574"/>
      <c r="AN574"/>
      <c r="AO574"/>
    </row>
    <row r="575" spans="1:41" s="2" customFormat="1" x14ac:dyDescent="0.15">
      <c r="A575"/>
      <c r="B575"/>
      <c r="C575"/>
      <c r="D575"/>
      <c r="E575"/>
      <c r="F575"/>
      <c r="G575"/>
      <c r="H575"/>
      <c r="I575"/>
      <c r="J575"/>
      <c r="K575"/>
      <c r="L575"/>
      <c r="M575"/>
      <c r="N575"/>
      <c r="O575"/>
      <c r="P575"/>
      <c r="Q575"/>
      <c r="R575"/>
      <c r="S575"/>
      <c r="T575"/>
      <c r="U575"/>
      <c r="V575"/>
      <c r="W575"/>
      <c r="X575"/>
      <c r="Y575"/>
      <c r="Z575"/>
      <c r="AA575"/>
      <c r="AB575"/>
      <c r="AC575"/>
      <c r="AD575"/>
      <c r="AE575"/>
      <c r="AF575"/>
      <c r="AG575"/>
      <c r="AH575"/>
      <c r="AI575"/>
      <c r="AJ575"/>
      <c r="AK575"/>
      <c r="AL575"/>
      <c r="AM575"/>
      <c r="AN575"/>
      <c r="AO575"/>
    </row>
    <row r="576" spans="1:41" s="2" customFormat="1" x14ac:dyDescent="0.15">
      <c r="A576"/>
      <c r="B576"/>
      <c r="C576"/>
      <c r="D576"/>
      <c r="E576"/>
      <c r="F576"/>
      <c r="G576"/>
      <c r="H576"/>
      <c r="I576"/>
      <c r="J576"/>
      <c r="K576"/>
      <c r="L576"/>
      <c r="M576"/>
      <c r="N576"/>
      <c r="O576"/>
      <c r="P576"/>
      <c r="Q576"/>
      <c r="R576"/>
      <c r="S576"/>
      <c r="T576"/>
      <c r="U576"/>
      <c r="V576"/>
      <c r="W576"/>
      <c r="X576"/>
      <c r="Y576"/>
      <c r="Z576"/>
      <c r="AA576"/>
      <c r="AB576"/>
      <c r="AC576"/>
      <c r="AD576"/>
      <c r="AE576"/>
      <c r="AF576"/>
      <c r="AG576"/>
      <c r="AH576"/>
      <c r="AI576"/>
      <c r="AJ576"/>
      <c r="AK576"/>
      <c r="AL576"/>
      <c r="AM576"/>
      <c r="AN576"/>
      <c r="AO576"/>
    </row>
    <row r="577" spans="1:41" s="2" customFormat="1" x14ac:dyDescent="0.15">
      <c r="A577"/>
      <c r="B577"/>
      <c r="C577"/>
      <c r="D577"/>
      <c r="E577"/>
      <c r="F577"/>
      <c r="G577"/>
      <c r="H577"/>
      <c r="I577"/>
      <c r="J577"/>
      <c r="K577"/>
      <c r="L577"/>
      <c r="M577"/>
      <c r="N577"/>
      <c r="O577"/>
      <c r="P577"/>
      <c r="Q577"/>
      <c r="R577"/>
      <c r="S577"/>
      <c r="T577"/>
      <c r="U577"/>
      <c r="V577"/>
      <c r="W577"/>
      <c r="X577"/>
      <c r="Y577"/>
      <c r="Z577"/>
      <c r="AA577"/>
      <c r="AB577"/>
      <c r="AC577"/>
      <c r="AD577"/>
      <c r="AE577"/>
      <c r="AF577"/>
      <c r="AG577"/>
      <c r="AH577"/>
      <c r="AI577"/>
      <c r="AJ577"/>
      <c r="AK577"/>
      <c r="AL577"/>
      <c r="AM577"/>
      <c r="AN577"/>
      <c r="AO577"/>
    </row>
    <row r="578" spans="1:41" s="2" customFormat="1" x14ac:dyDescent="0.15">
      <c r="A578"/>
      <c r="B578"/>
      <c r="C578"/>
      <c r="D578"/>
      <c r="E578"/>
      <c r="F578"/>
      <c r="G578"/>
      <c r="H578"/>
      <c r="I578"/>
      <c r="J578"/>
      <c r="K578"/>
      <c r="L578"/>
      <c r="M578"/>
      <c r="N578"/>
      <c r="O578"/>
      <c r="P578"/>
      <c r="Q578"/>
      <c r="R578"/>
      <c r="S578"/>
      <c r="T578"/>
      <c r="U578"/>
      <c r="V578"/>
      <c r="W578"/>
      <c r="X578"/>
      <c r="Y578"/>
      <c r="Z578"/>
      <c r="AA578"/>
      <c r="AB578"/>
      <c r="AC578"/>
      <c r="AD578"/>
      <c r="AE578"/>
      <c r="AF578"/>
      <c r="AG578"/>
      <c r="AH578"/>
      <c r="AI578"/>
      <c r="AJ578"/>
      <c r="AK578"/>
      <c r="AL578"/>
      <c r="AM578"/>
      <c r="AN578"/>
      <c r="AO578"/>
    </row>
    <row r="579" spans="1:41" s="2" customFormat="1" x14ac:dyDescent="0.15">
      <c r="A579"/>
      <c r="B579"/>
      <c r="C579"/>
      <c r="D579"/>
      <c r="E579"/>
      <c r="F579"/>
      <c r="G579"/>
      <c r="H579"/>
      <c r="I579"/>
      <c r="J579"/>
      <c r="K579"/>
      <c r="L579"/>
      <c r="M579"/>
      <c r="N579"/>
      <c r="O579"/>
      <c r="P579"/>
      <c r="Q579"/>
      <c r="R579"/>
      <c r="S579"/>
      <c r="T579"/>
      <c r="U579"/>
      <c r="V579"/>
      <c r="W579"/>
      <c r="X579"/>
      <c r="Y579"/>
      <c r="Z579"/>
      <c r="AA579"/>
      <c r="AB579"/>
      <c r="AC579"/>
      <c r="AD579"/>
      <c r="AE579"/>
      <c r="AF579"/>
      <c r="AG579"/>
      <c r="AH579"/>
      <c r="AI579"/>
      <c r="AJ579"/>
      <c r="AK579"/>
      <c r="AL579"/>
      <c r="AM579"/>
      <c r="AN579"/>
      <c r="AO579"/>
    </row>
    <row r="580" spans="1:41" s="2" customFormat="1" x14ac:dyDescent="0.15">
      <c r="A580"/>
      <c r="B580"/>
      <c r="C580"/>
      <c r="D580"/>
      <c r="E580"/>
      <c r="F580"/>
      <c r="G580"/>
      <c r="H580"/>
      <c r="I580"/>
      <c r="J580"/>
      <c r="K580"/>
      <c r="L580"/>
      <c r="M580"/>
      <c r="N580"/>
      <c r="O580"/>
      <c r="P580"/>
      <c r="Q580"/>
      <c r="R580"/>
      <c r="S580"/>
      <c r="T580"/>
      <c r="U580"/>
      <c r="V580"/>
      <c r="W580"/>
      <c r="X580"/>
      <c r="Y580"/>
      <c r="Z580"/>
      <c r="AA580"/>
      <c r="AB580"/>
      <c r="AC580"/>
      <c r="AD580"/>
      <c r="AE580"/>
      <c r="AF580"/>
      <c r="AG580"/>
      <c r="AH580"/>
      <c r="AI580"/>
      <c r="AJ580"/>
      <c r="AK580"/>
      <c r="AL580"/>
      <c r="AM580"/>
      <c r="AN580"/>
      <c r="AO580"/>
    </row>
    <row r="581" spans="1:41" s="2" customFormat="1" x14ac:dyDescent="0.15">
      <c r="A581"/>
      <c r="B581"/>
      <c r="C581"/>
      <c r="D581"/>
      <c r="E581"/>
      <c r="F581"/>
      <c r="G581"/>
      <c r="H581"/>
      <c r="I581"/>
      <c r="J581"/>
      <c r="K581"/>
      <c r="L581"/>
      <c r="M581"/>
      <c r="N581"/>
      <c r="O581"/>
      <c r="P581"/>
      <c r="Q581"/>
      <c r="R581"/>
      <c r="S581"/>
      <c r="T581"/>
      <c r="U581"/>
      <c r="V581"/>
      <c r="W581"/>
      <c r="X581"/>
      <c r="Y581"/>
      <c r="Z581"/>
      <c r="AA581"/>
      <c r="AB581"/>
      <c r="AC581"/>
      <c r="AD581"/>
      <c r="AE581"/>
      <c r="AF581"/>
      <c r="AG581"/>
      <c r="AH581"/>
      <c r="AI581"/>
      <c r="AJ581"/>
      <c r="AK581"/>
      <c r="AL581"/>
      <c r="AM581"/>
      <c r="AN581"/>
      <c r="AO581"/>
    </row>
    <row r="582" spans="1:41" s="2" customFormat="1" x14ac:dyDescent="0.15">
      <c r="A582"/>
      <c r="B582"/>
      <c r="C582"/>
      <c r="D582"/>
      <c r="E582"/>
      <c r="F582"/>
      <c r="G582"/>
      <c r="H582"/>
      <c r="I582"/>
      <c r="J582"/>
      <c r="K582"/>
      <c r="L582"/>
      <c r="M582"/>
      <c r="N582"/>
      <c r="O582"/>
      <c r="P582"/>
      <c r="Q582"/>
      <c r="R582"/>
      <c r="S582"/>
      <c r="T582"/>
      <c r="U582"/>
      <c r="V582"/>
      <c r="W582"/>
      <c r="X582"/>
      <c r="Y582"/>
      <c r="Z582"/>
      <c r="AA582"/>
      <c r="AB582"/>
      <c r="AC582"/>
      <c r="AD582"/>
      <c r="AE582"/>
      <c r="AF582"/>
      <c r="AG582"/>
      <c r="AH582"/>
      <c r="AI582"/>
      <c r="AJ582"/>
      <c r="AK582"/>
      <c r="AL582"/>
      <c r="AM582"/>
      <c r="AN582"/>
      <c r="AO582"/>
    </row>
    <row r="583" spans="1:41" s="2" customFormat="1" x14ac:dyDescent="0.15">
      <c r="A583"/>
      <c r="B583"/>
      <c r="C583"/>
      <c r="D583"/>
      <c r="E583"/>
      <c r="F583"/>
      <c r="G583"/>
      <c r="H583"/>
      <c r="I583"/>
      <c r="J583"/>
      <c r="K583"/>
      <c r="L583"/>
      <c r="M583"/>
      <c r="N583"/>
      <c r="O583"/>
      <c r="P583"/>
      <c r="Q583"/>
      <c r="R583"/>
      <c r="S583"/>
      <c r="T583"/>
      <c r="U583"/>
      <c r="V583"/>
      <c r="W583"/>
      <c r="X583"/>
      <c r="Y583"/>
      <c r="Z583"/>
      <c r="AA583"/>
      <c r="AB583"/>
      <c r="AC583"/>
      <c r="AD583"/>
      <c r="AE583"/>
      <c r="AF583"/>
      <c r="AG583"/>
      <c r="AH583"/>
      <c r="AI583"/>
      <c r="AJ583"/>
      <c r="AK583"/>
      <c r="AL583"/>
      <c r="AM583"/>
      <c r="AN583"/>
      <c r="AO583"/>
    </row>
    <row r="584" spans="1:41" s="2" customFormat="1" x14ac:dyDescent="0.15">
      <c r="A584"/>
      <c r="B584"/>
      <c r="C584"/>
      <c r="D584"/>
      <c r="E584"/>
      <c r="F584"/>
      <c r="G584"/>
      <c r="H584"/>
      <c r="I584"/>
      <c r="J584"/>
      <c r="K584"/>
      <c r="L584"/>
      <c r="M584"/>
      <c r="N584"/>
      <c r="O584"/>
      <c r="P584"/>
      <c r="Q584"/>
      <c r="R584"/>
      <c r="S584"/>
      <c r="T584"/>
      <c r="U584"/>
      <c r="V584"/>
      <c r="W584"/>
      <c r="X584"/>
      <c r="Y584"/>
      <c r="Z584"/>
      <c r="AA584"/>
      <c r="AB584"/>
      <c r="AC584"/>
      <c r="AD584"/>
      <c r="AE584"/>
      <c r="AF584"/>
      <c r="AG584"/>
      <c r="AH584"/>
      <c r="AI584"/>
      <c r="AJ584"/>
      <c r="AK584"/>
      <c r="AL584"/>
      <c r="AM584"/>
      <c r="AN584"/>
      <c r="AO584"/>
    </row>
    <row r="585" spans="1:41" s="2" customFormat="1" x14ac:dyDescent="0.15">
      <c r="A585"/>
      <c r="B585"/>
      <c r="C585"/>
      <c r="D585"/>
      <c r="E585"/>
      <c r="F585"/>
      <c r="G585"/>
      <c r="H585"/>
      <c r="I585"/>
      <c r="J585"/>
      <c r="K585"/>
      <c r="L585"/>
      <c r="M585"/>
      <c r="N585"/>
      <c r="O585"/>
      <c r="P585"/>
      <c r="Q585"/>
      <c r="R585"/>
      <c r="S585"/>
      <c r="T585"/>
      <c r="U585"/>
      <c r="V585"/>
      <c r="W585"/>
      <c r="X585"/>
      <c r="Y585"/>
      <c r="Z585"/>
      <c r="AA585"/>
      <c r="AB585"/>
      <c r="AC585"/>
      <c r="AD585"/>
      <c r="AE585"/>
      <c r="AF585"/>
      <c r="AG585"/>
      <c r="AH585"/>
      <c r="AI585"/>
      <c r="AJ585"/>
      <c r="AK585"/>
      <c r="AL585"/>
      <c r="AM585"/>
      <c r="AN585"/>
      <c r="AO585"/>
    </row>
    <row r="586" spans="1:41" s="2" customFormat="1" x14ac:dyDescent="0.15">
      <c r="A586"/>
      <c r="B586"/>
      <c r="C586"/>
      <c r="D586"/>
      <c r="E586"/>
      <c r="F586"/>
      <c r="G586"/>
      <c r="H586"/>
      <c r="I586"/>
      <c r="J586"/>
      <c r="K586"/>
      <c r="L586"/>
      <c r="M586"/>
      <c r="N586"/>
      <c r="O586"/>
      <c r="P586"/>
      <c r="Q586"/>
      <c r="R586"/>
      <c r="S586"/>
      <c r="T586"/>
      <c r="U586"/>
      <c r="V586"/>
      <c r="W586"/>
      <c r="X586"/>
      <c r="Y586"/>
      <c r="Z586"/>
      <c r="AA586"/>
      <c r="AB586"/>
      <c r="AC586"/>
      <c r="AD586"/>
      <c r="AE586"/>
      <c r="AF586"/>
      <c r="AG586"/>
      <c r="AH586"/>
      <c r="AI586"/>
      <c r="AJ586"/>
      <c r="AK586"/>
      <c r="AL586"/>
      <c r="AM586"/>
      <c r="AN586"/>
      <c r="AO586"/>
    </row>
    <row r="587" spans="1:41" s="2" customFormat="1" x14ac:dyDescent="0.15">
      <c r="A587"/>
      <c r="B587"/>
      <c r="C587"/>
      <c r="D587"/>
      <c r="E587"/>
      <c r="F587"/>
      <c r="G587"/>
      <c r="H587"/>
      <c r="I587"/>
      <c r="J587"/>
      <c r="K587"/>
      <c r="L587"/>
      <c r="M587"/>
      <c r="N587"/>
      <c r="O587"/>
      <c r="P587"/>
      <c r="Q587"/>
      <c r="R587"/>
      <c r="S587"/>
      <c r="T587"/>
      <c r="U587"/>
      <c r="V587"/>
      <c r="W587"/>
      <c r="X587"/>
      <c r="Y587"/>
      <c r="Z587"/>
      <c r="AA587"/>
      <c r="AB587"/>
      <c r="AC587"/>
      <c r="AD587"/>
      <c r="AE587"/>
      <c r="AF587"/>
      <c r="AG587"/>
      <c r="AH587"/>
      <c r="AI587"/>
      <c r="AJ587"/>
      <c r="AK587"/>
      <c r="AL587"/>
      <c r="AM587"/>
      <c r="AN587"/>
      <c r="AO587"/>
    </row>
    <row r="588" spans="1:41" s="2" customFormat="1" x14ac:dyDescent="0.15">
      <c r="A588"/>
      <c r="B588"/>
      <c r="C588"/>
      <c r="D588"/>
      <c r="E588"/>
      <c r="F588"/>
      <c r="G588"/>
      <c r="H588"/>
      <c r="I588"/>
      <c r="J588"/>
      <c r="K588"/>
      <c r="L588"/>
      <c r="M588"/>
      <c r="N588"/>
      <c r="O588"/>
      <c r="P588"/>
      <c r="Q588"/>
      <c r="R588"/>
      <c r="S588"/>
      <c r="T588"/>
      <c r="U588"/>
      <c r="V588"/>
      <c r="W588"/>
      <c r="X588"/>
      <c r="Y588"/>
      <c r="Z588"/>
      <c r="AA588"/>
      <c r="AB588"/>
      <c r="AC588"/>
      <c r="AD588"/>
      <c r="AE588"/>
      <c r="AF588"/>
      <c r="AG588"/>
      <c r="AH588"/>
      <c r="AI588"/>
      <c r="AJ588"/>
      <c r="AK588"/>
      <c r="AL588"/>
      <c r="AM588"/>
      <c r="AN588"/>
      <c r="AO588"/>
    </row>
    <row r="589" spans="1:41" s="2" customFormat="1" x14ac:dyDescent="0.15">
      <c r="A589"/>
      <c r="B589"/>
      <c r="C589"/>
      <c r="D589"/>
      <c r="E589"/>
      <c r="F589"/>
      <c r="G589"/>
      <c r="H589"/>
      <c r="I589"/>
      <c r="J589"/>
      <c r="K589"/>
      <c r="L589"/>
      <c r="M589"/>
      <c r="N589"/>
      <c r="O589"/>
      <c r="P589"/>
      <c r="Q589"/>
      <c r="R589"/>
      <c r="S589"/>
      <c r="T589"/>
      <c r="U589"/>
      <c r="V589"/>
      <c r="W589"/>
      <c r="X589"/>
      <c r="Y589"/>
      <c r="Z589"/>
      <c r="AA589"/>
      <c r="AB589"/>
      <c r="AC589"/>
      <c r="AD589"/>
      <c r="AE589"/>
      <c r="AF589"/>
      <c r="AG589"/>
      <c r="AH589"/>
      <c r="AI589"/>
      <c r="AJ589"/>
      <c r="AK589"/>
      <c r="AL589"/>
      <c r="AM589"/>
      <c r="AN589"/>
      <c r="AO589"/>
    </row>
    <row r="590" spans="1:41" s="2" customFormat="1" x14ac:dyDescent="0.15">
      <c r="A590"/>
      <c r="B590"/>
      <c r="C590"/>
      <c r="D590"/>
      <c r="E590"/>
      <c r="F590"/>
      <c r="G590"/>
      <c r="H590"/>
      <c r="I590"/>
      <c r="J590"/>
      <c r="K590"/>
      <c r="L590"/>
      <c r="M590"/>
      <c r="N590"/>
      <c r="O590"/>
      <c r="P590"/>
      <c r="Q590"/>
      <c r="R590"/>
      <c r="S590"/>
      <c r="T590"/>
      <c r="U590"/>
      <c r="V590"/>
      <c r="W590"/>
      <c r="X590"/>
      <c r="Y590"/>
      <c r="Z590"/>
      <c r="AA590"/>
      <c r="AB590"/>
      <c r="AC590"/>
      <c r="AD590"/>
      <c r="AE590"/>
      <c r="AF590"/>
      <c r="AG590"/>
      <c r="AH590"/>
      <c r="AI590"/>
      <c r="AJ590"/>
      <c r="AK590"/>
      <c r="AL590"/>
      <c r="AM590"/>
      <c r="AN590"/>
      <c r="AO590"/>
    </row>
    <row r="591" spans="1:41" s="2" customFormat="1" x14ac:dyDescent="0.15">
      <c r="A591"/>
      <c r="B591"/>
      <c r="C591"/>
      <c r="D591"/>
      <c r="E591"/>
      <c r="F591"/>
      <c r="G591"/>
      <c r="H591"/>
      <c r="I591"/>
      <c r="J591"/>
      <c r="K591"/>
      <c r="L591"/>
      <c r="M591"/>
      <c r="N591"/>
      <c r="O591"/>
      <c r="P591"/>
      <c r="Q591"/>
      <c r="R591"/>
      <c r="S591"/>
      <c r="T591"/>
      <c r="U591"/>
      <c r="V591"/>
      <c r="W591"/>
      <c r="X591"/>
      <c r="Y591"/>
      <c r="Z591"/>
      <c r="AA591"/>
      <c r="AB591"/>
      <c r="AC591"/>
      <c r="AD591"/>
      <c r="AE591"/>
      <c r="AF591"/>
      <c r="AG591"/>
      <c r="AH591"/>
      <c r="AI591"/>
      <c r="AJ591"/>
      <c r="AK591"/>
      <c r="AL591"/>
      <c r="AM591"/>
      <c r="AN591"/>
      <c r="AO591"/>
    </row>
    <row r="592" spans="1:41" s="2" customFormat="1" x14ac:dyDescent="0.15">
      <c r="A592"/>
      <c r="B592"/>
      <c r="C592"/>
      <c r="D592"/>
      <c r="E592"/>
      <c r="F592"/>
      <c r="G592"/>
      <c r="H592"/>
      <c r="I592"/>
      <c r="J592"/>
      <c r="K592"/>
      <c r="L592"/>
      <c r="M592"/>
      <c r="N592"/>
      <c r="O592"/>
      <c r="P592"/>
      <c r="Q592"/>
      <c r="R592"/>
      <c r="S592"/>
      <c r="T592"/>
      <c r="U592"/>
      <c r="V592"/>
      <c r="W592"/>
      <c r="X592"/>
      <c r="Y592"/>
      <c r="Z592"/>
      <c r="AA592"/>
      <c r="AB592"/>
      <c r="AC592"/>
      <c r="AD592"/>
      <c r="AE592"/>
      <c r="AF592"/>
      <c r="AG592"/>
      <c r="AH592"/>
      <c r="AI592"/>
      <c r="AJ592"/>
      <c r="AK592"/>
      <c r="AL592"/>
      <c r="AM592"/>
      <c r="AN592"/>
      <c r="AO592"/>
    </row>
    <row r="593" spans="1:41" s="2" customFormat="1" x14ac:dyDescent="0.15">
      <c r="A593"/>
      <c r="B593"/>
      <c r="C593"/>
      <c r="D593"/>
      <c r="E593"/>
      <c r="F593"/>
      <c r="G593"/>
      <c r="H593"/>
      <c r="I593"/>
      <c r="J593"/>
      <c r="K593"/>
      <c r="L593"/>
      <c r="M593"/>
      <c r="N593"/>
      <c r="O593"/>
      <c r="P593"/>
      <c r="Q593"/>
      <c r="R593"/>
      <c r="S593"/>
      <c r="T593"/>
      <c r="U593"/>
      <c r="V593"/>
      <c r="W593"/>
      <c r="X593"/>
      <c r="Y593"/>
      <c r="Z593"/>
      <c r="AA593"/>
      <c r="AB593"/>
      <c r="AC593"/>
      <c r="AD593"/>
      <c r="AE593"/>
      <c r="AF593"/>
      <c r="AG593"/>
      <c r="AH593"/>
      <c r="AI593"/>
      <c r="AJ593"/>
      <c r="AK593"/>
      <c r="AL593"/>
      <c r="AM593"/>
      <c r="AN593"/>
      <c r="AO593"/>
    </row>
    <row r="594" spans="1:41" s="2" customFormat="1" x14ac:dyDescent="0.15">
      <c r="A594"/>
      <c r="B594"/>
      <c r="C594"/>
      <c r="D594"/>
      <c r="E594"/>
      <c r="F594"/>
      <c r="G594"/>
      <c r="H594"/>
      <c r="I594"/>
      <c r="J594"/>
      <c r="K594"/>
      <c r="L594"/>
      <c r="M594"/>
      <c r="N594"/>
      <c r="O594"/>
      <c r="P594"/>
      <c r="Q594"/>
      <c r="R594"/>
      <c r="S594"/>
      <c r="T594"/>
      <c r="U594"/>
      <c r="V594"/>
      <c r="W594"/>
      <c r="X594"/>
      <c r="Y594"/>
      <c r="Z594"/>
      <c r="AA594"/>
      <c r="AB594"/>
      <c r="AC594"/>
      <c r="AD594"/>
      <c r="AE594"/>
      <c r="AF594"/>
      <c r="AG594"/>
      <c r="AH594"/>
      <c r="AI594"/>
      <c r="AJ594"/>
      <c r="AK594"/>
      <c r="AL594"/>
      <c r="AM594"/>
      <c r="AN594"/>
      <c r="AO594"/>
    </row>
    <row r="595" spans="1:41" s="2" customFormat="1" x14ac:dyDescent="0.15">
      <c r="A595"/>
      <c r="B595"/>
      <c r="C595"/>
      <c r="D595"/>
      <c r="E595"/>
      <c r="F595"/>
      <c r="G595"/>
      <c r="H595"/>
      <c r="I595"/>
      <c r="J595"/>
      <c r="K595"/>
      <c r="L595"/>
      <c r="M595"/>
      <c r="N595"/>
      <c r="O595"/>
      <c r="P595"/>
      <c r="Q595"/>
      <c r="R595"/>
      <c r="S595"/>
      <c r="T595"/>
      <c r="U595"/>
      <c r="V595"/>
      <c r="W595"/>
      <c r="X595"/>
      <c r="Y595"/>
      <c r="Z595"/>
      <c r="AA595"/>
      <c r="AB595"/>
      <c r="AC595"/>
      <c r="AD595"/>
      <c r="AE595"/>
      <c r="AF595"/>
      <c r="AG595"/>
      <c r="AH595"/>
      <c r="AI595"/>
      <c r="AJ595"/>
      <c r="AK595"/>
      <c r="AL595"/>
      <c r="AM595"/>
      <c r="AN595"/>
      <c r="AO595"/>
    </row>
    <row r="596" spans="1:41" s="2" customFormat="1" x14ac:dyDescent="0.15">
      <c r="A596"/>
      <c r="B596"/>
      <c r="C596"/>
      <c r="D596"/>
      <c r="E596"/>
      <c r="F596"/>
      <c r="G596"/>
      <c r="H596"/>
      <c r="I596"/>
      <c r="J596"/>
      <c r="K596"/>
      <c r="L596"/>
      <c r="M596"/>
      <c r="N596"/>
      <c r="O596"/>
      <c r="P596"/>
      <c r="Q596"/>
      <c r="R596"/>
      <c r="S596"/>
      <c r="T596"/>
      <c r="U596"/>
      <c r="V596"/>
      <c r="W596"/>
      <c r="X596"/>
      <c r="Y596"/>
      <c r="Z596"/>
      <c r="AA596"/>
      <c r="AB596"/>
      <c r="AC596"/>
      <c r="AD596"/>
      <c r="AE596"/>
      <c r="AF596"/>
      <c r="AG596"/>
      <c r="AH596"/>
      <c r="AI596"/>
      <c r="AJ596"/>
      <c r="AK596"/>
      <c r="AL596"/>
      <c r="AM596"/>
      <c r="AN596"/>
      <c r="AO596"/>
    </row>
    <row r="597" spans="1:41" s="2" customFormat="1" x14ac:dyDescent="0.15">
      <c r="A597"/>
      <c r="B597"/>
      <c r="C597"/>
      <c r="D597"/>
      <c r="E597"/>
      <c r="F597"/>
      <c r="G597"/>
      <c r="H597"/>
      <c r="I597"/>
      <c r="J597"/>
      <c r="K597"/>
      <c r="L597"/>
      <c r="M597"/>
      <c r="N597"/>
      <c r="O597"/>
      <c r="P597"/>
      <c r="Q597"/>
      <c r="R597"/>
      <c r="S597"/>
      <c r="T597"/>
      <c r="U597"/>
      <c r="V597"/>
      <c r="W597"/>
      <c r="X597"/>
      <c r="Y597"/>
      <c r="Z597"/>
      <c r="AA597"/>
      <c r="AB597"/>
      <c r="AC597"/>
      <c r="AD597"/>
      <c r="AE597"/>
      <c r="AF597"/>
      <c r="AG597"/>
      <c r="AH597"/>
      <c r="AI597"/>
      <c r="AJ597"/>
      <c r="AK597"/>
      <c r="AL597"/>
      <c r="AM597"/>
      <c r="AN597"/>
      <c r="AO597"/>
    </row>
    <row r="598" spans="1:41" s="2" customFormat="1" x14ac:dyDescent="0.15">
      <c r="A598"/>
      <c r="B598"/>
      <c r="C598"/>
      <c r="D598"/>
      <c r="E598"/>
      <c r="F598"/>
      <c r="G598"/>
      <c r="H598"/>
      <c r="I598"/>
      <c r="J598"/>
      <c r="K598"/>
      <c r="L598"/>
      <c r="M598"/>
      <c r="N598"/>
      <c r="O598"/>
      <c r="P598"/>
      <c r="Q598"/>
      <c r="R598"/>
      <c r="S598"/>
      <c r="T598"/>
      <c r="U598"/>
      <c r="V598"/>
      <c r="W598"/>
      <c r="X598"/>
      <c r="Y598"/>
      <c r="Z598"/>
      <c r="AA598"/>
      <c r="AB598"/>
      <c r="AC598"/>
      <c r="AD598"/>
      <c r="AE598"/>
      <c r="AF598"/>
      <c r="AG598"/>
      <c r="AH598"/>
      <c r="AI598"/>
      <c r="AJ598"/>
      <c r="AK598"/>
      <c r="AL598"/>
      <c r="AM598"/>
      <c r="AN598"/>
      <c r="AO598"/>
    </row>
    <row r="599" spans="1:41" s="2" customFormat="1" x14ac:dyDescent="0.15">
      <c r="A599"/>
      <c r="B599"/>
      <c r="C599"/>
      <c r="D599"/>
      <c r="E599"/>
      <c r="F599"/>
      <c r="G599"/>
      <c r="H599"/>
      <c r="I599"/>
      <c r="J599"/>
      <c r="K599"/>
      <c r="L599"/>
      <c r="M599"/>
      <c r="N599"/>
      <c r="O599"/>
      <c r="P599"/>
      <c r="Q599"/>
      <c r="R599"/>
      <c r="S599"/>
      <c r="T599"/>
      <c r="U599"/>
      <c r="V599"/>
      <c r="W599"/>
      <c r="X599"/>
      <c r="Y599"/>
      <c r="Z599"/>
      <c r="AA599"/>
      <c r="AB599"/>
      <c r="AC599"/>
      <c r="AD599"/>
      <c r="AE599"/>
      <c r="AF599"/>
      <c r="AG599"/>
      <c r="AH599"/>
      <c r="AI599"/>
      <c r="AJ599"/>
      <c r="AK599"/>
      <c r="AL599"/>
      <c r="AM599"/>
      <c r="AN599"/>
      <c r="AO599"/>
    </row>
    <row r="600" spans="1:41" s="2" customFormat="1" x14ac:dyDescent="0.15">
      <c r="A600"/>
      <c r="B600"/>
      <c r="C600"/>
      <c r="D600"/>
      <c r="E600"/>
      <c r="F600"/>
      <c r="G600"/>
      <c r="H600"/>
      <c r="I600"/>
      <c r="J600"/>
      <c r="K600"/>
      <c r="L600"/>
      <c r="M600"/>
      <c r="N600"/>
      <c r="O600"/>
      <c r="P600"/>
      <c r="Q600"/>
      <c r="R600"/>
      <c r="S600"/>
      <c r="T600"/>
      <c r="U600"/>
      <c r="V600"/>
      <c r="W600"/>
      <c r="X600"/>
      <c r="Y600"/>
      <c r="Z600"/>
      <c r="AA600"/>
      <c r="AB600"/>
      <c r="AC600"/>
      <c r="AD600"/>
      <c r="AE600"/>
      <c r="AF600"/>
      <c r="AG600"/>
      <c r="AH600"/>
      <c r="AI600"/>
      <c r="AJ600"/>
      <c r="AK600"/>
      <c r="AL600"/>
      <c r="AM600"/>
      <c r="AN600"/>
      <c r="AO600"/>
    </row>
    <row r="601" spans="1:41" s="2" customFormat="1" x14ac:dyDescent="0.15">
      <c r="A601"/>
      <c r="B601"/>
      <c r="C601"/>
      <c r="D601"/>
      <c r="E601"/>
      <c r="F601"/>
      <c r="G601"/>
      <c r="H601"/>
      <c r="I601"/>
      <c r="J601"/>
      <c r="K601"/>
      <c r="L601"/>
      <c r="M601"/>
      <c r="N601"/>
      <c r="O601"/>
      <c r="P601"/>
      <c r="Q601"/>
      <c r="R601"/>
      <c r="S601"/>
      <c r="T601"/>
      <c r="U601"/>
      <c r="V601"/>
      <c r="W601"/>
      <c r="X601"/>
      <c r="Y601"/>
      <c r="Z601"/>
      <c r="AA601"/>
      <c r="AB601"/>
      <c r="AC601"/>
      <c r="AD601"/>
      <c r="AE601"/>
      <c r="AF601"/>
      <c r="AG601"/>
      <c r="AH601"/>
      <c r="AI601"/>
      <c r="AJ601"/>
      <c r="AK601"/>
      <c r="AL601"/>
      <c r="AM601"/>
      <c r="AN601"/>
      <c r="AO601"/>
    </row>
    <row r="602" spans="1:41" s="2" customFormat="1" x14ac:dyDescent="0.15">
      <c r="A602"/>
      <c r="B602"/>
      <c r="C602"/>
      <c r="D602"/>
      <c r="E602"/>
      <c r="F602"/>
      <c r="G602"/>
      <c r="H602"/>
      <c r="I602"/>
      <c r="J602"/>
      <c r="K602"/>
      <c r="L602"/>
      <c r="M602"/>
      <c r="N602"/>
      <c r="O602"/>
      <c r="P602"/>
      <c r="Q602"/>
      <c r="R602"/>
      <c r="S602"/>
      <c r="T602"/>
      <c r="U602"/>
      <c r="V602"/>
      <c r="W602"/>
      <c r="X602"/>
      <c r="Y602"/>
      <c r="Z602"/>
      <c r="AA602"/>
      <c r="AB602"/>
      <c r="AC602"/>
      <c r="AD602"/>
      <c r="AE602"/>
      <c r="AF602"/>
      <c r="AG602"/>
      <c r="AH602"/>
      <c r="AI602"/>
      <c r="AJ602"/>
      <c r="AK602"/>
      <c r="AL602"/>
      <c r="AM602"/>
      <c r="AN602"/>
      <c r="AO602"/>
    </row>
    <row r="603" spans="1:41" s="2" customFormat="1" x14ac:dyDescent="0.15">
      <c r="A603"/>
      <c r="B603"/>
      <c r="C603"/>
      <c r="D603"/>
      <c r="E603"/>
      <c r="F603"/>
      <c r="G603"/>
      <c r="H603"/>
      <c r="I603"/>
      <c r="J603"/>
      <c r="K603"/>
      <c r="L603"/>
      <c r="M603"/>
      <c r="N603"/>
      <c r="O603"/>
      <c r="P603"/>
      <c r="Q603"/>
      <c r="R603"/>
      <c r="S603"/>
      <c r="T603"/>
      <c r="U603"/>
      <c r="V603"/>
      <c r="W603"/>
      <c r="X603"/>
      <c r="Y603"/>
      <c r="Z603"/>
      <c r="AA603"/>
      <c r="AB603"/>
      <c r="AC603"/>
      <c r="AD603"/>
      <c r="AE603"/>
      <c r="AF603"/>
      <c r="AG603"/>
      <c r="AH603"/>
      <c r="AI603"/>
      <c r="AJ603"/>
      <c r="AK603"/>
      <c r="AL603"/>
      <c r="AM603"/>
      <c r="AN603"/>
      <c r="AO603"/>
    </row>
    <row r="604" spans="1:41" s="2" customFormat="1" x14ac:dyDescent="0.15">
      <c r="A604"/>
      <c r="B604"/>
      <c r="C604"/>
      <c r="D604"/>
      <c r="E604"/>
      <c r="F604"/>
      <c r="G604"/>
      <c r="H604"/>
      <c r="I604"/>
      <c r="J604"/>
      <c r="K604"/>
      <c r="L604"/>
      <c r="M604"/>
      <c r="N604"/>
      <c r="O604"/>
      <c r="P604"/>
      <c r="Q604"/>
      <c r="R604"/>
      <c r="S604"/>
      <c r="T604"/>
      <c r="U604"/>
      <c r="V604"/>
      <c r="W604"/>
      <c r="X604"/>
      <c r="Y604"/>
      <c r="Z604"/>
      <c r="AA604"/>
      <c r="AB604"/>
      <c r="AC604"/>
      <c r="AD604"/>
      <c r="AE604"/>
      <c r="AF604"/>
      <c r="AG604"/>
      <c r="AH604"/>
      <c r="AI604"/>
      <c r="AJ604"/>
      <c r="AK604"/>
      <c r="AL604"/>
      <c r="AM604"/>
      <c r="AN604"/>
      <c r="AO604"/>
    </row>
    <row r="605" spans="1:41" s="2" customFormat="1" x14ac:dyDescent="0.15">
      <c r="A605"/>
      <c r="B605"/>
      <c r="C605"/>
      <c r="D605"/>
      <c r="E605"/>
      <c r="F605"/>
      <c r="G605"/>
      <c r="H605"/>
      <c r="I605"/>
      <c r="J605"/>
      <c r="K605"/>
      <c r="L605"/>
      <c r="M605"/>
      <c r="N605"/>
      <c r="O605"/>
      <c r="P605"/>
      <c r="Q605"/>
      <c r="R605"/>
      <c r="S605"/>
      <c r="T605"/>
      <c r="U605"/>
      <c r="V605"/>
      <c r="W605"/>
      <c r="X605"/>
      <c r="Y605"/>
      <c r="Z605"/>
      <c r="AA605"/>
      <c r="AB605"/>
      <c r="AC605"/>
      <c r="AD605"/>
      <c r="AE605"/>
      <c r="AF605"/>
      <c r="AG605"/>
      <c r="AH605"/>
      <c r="AI605"/>
      <c r="AJ605"/>
      <c r="AK605"/>
      <c r="AL605"/>
      <c r="AM605"/>
      <c r="AN605"/>
      <c r="AO605"/>
    </row>
    <row r="606" spans="1:41" s="2" customFormat="1" x14ac:dyDescent="0.15">
      <c r="A606"/>
      <c r="B606"/>
      <c r="C606"/>
      <c r="D606"/>
      <c r="E606"/>
      <c r="F606"/>
      <c r="G606"/>
      <c r="H606"/>
      <c r="I606"/>
      <c r="J606"/>
      <c r="K606"/>
      <c r="L606"/>
      <c r="M606"/>
      <c r="N606"/>
      <c r="O606"/>
      <c r="P606"/>
      <c r="Q606"/>
      <c r="R606"/>
      <c r="S606"/>
      <c r="T606"/>
      <c r="U606"/>
      <c r="V606"/>
      <c r="W606"/>
      <c r="X606"/>
      <c r="Y606"/>
      <c r="Z606"/>
      <c r="AA606"/>
      <c r="AB606"/>
      <c r="AC606"/>
      <c r="AD606"/>
      <c r="AE606"/>
      <c r="AF606"/>
      <c r="AG606"/>
      <c r="AH606"/>
      <c r="AI606"/>
      <c r="AJ606"/>
      <c r="AK606"/>
      <c r="AL606"/>
      <c r="AM606"/>
      <c r="AN606"/>
      <c r="AO606"/>
    </row>
    <row r="607" spans="1:41" s="2" customFormat="1" x14ac:dyDescent="0.15">
      <c r="A607"/>
      <c r="B607"/>
      <c r="C607"/>
      <c r="D607"/>
      <c r="E607"/>
      <c r="F607"/>
      <c r="G607"/>
      <c r="H607"/>
      <c r="I607"/>
      <c r="J607"/>
      <c r="K607"/>
      <c r="L607"/>
      <c r="M607"/>
      <c r="N607"/>
      <c r="O607"/>
      <c r="P607"/>
      <c r="Q607"/>
      <c r="R607"/>
      <c r="S607"/>
      <c r="T607"/>
      <c r="U607"/>
      <c r="V607"/>
      <c r="W607"/>
      <c r="X607"/>
      <c r="Y607"/>
      <c r="Z607"/>
      <c r="AA607"/>
      <c r="AB607"/>
      <c r="AC607"/>
      <c r="AD607"/>
      <c r="AE607"/>
      <c r="AF607"/>
      <c r="AG607"/>
      <c r="AH607"/>
      <c r="AI607"/>
      <c r="AJ607"/>
      <c r="AK607"/>
      <c r="AL607"/>
      <c r="AM607"/>
      <c r="AN607"/>
      <c r="AO607"/>
    </row>
    <row r="608" spans="1:41" s="2" customFormat="1" x14ac:dyDescent="0.15">
      <c r="A608"/>
      <c r="B608"/>
      <c r="C608"/>
      <c r="D608"/>
      <c r="E608"/>
      <c r="F608"/>
      <c r="G608"/>
      <c r="H608"/>
      <c r="I608"/>
      <c r="J608"/>
      <c r="K608"/>
      <c r="L608"/>
      <c r="M608"/>
      <c r="N608"/>
      <c r="O608"/>
      <c r="P608"/>
      <c r="Q608"/>
      <c r="R608"/>
      <c r="S608"/>
      <c r="T608"/>
      <c r="U608"/>
      <c r="V608"/>
      <c r="W608"/>
      <c r="X608"/>
      <c r="Y608"/>
      <c r="Z608"/>
      <c r="AA608"/>
      <c r="AB608"/>
      <c r="AC608"/>
      <c r="AD608"/>
      <c r="AE608"/>
      <c r="AF608"/>
      <c r="AG608"/>
      <c r="AH608"/>
      <c r="AI608"/>
      <c r="AJ608"/>
      <c r="AK608"/>
      <c r="AL608"/>
      <c r="AM608"/>
      <c r="AN608"/>
      <c r="AO608"/>
    </row>
    <row r="609" spans="1:41" s="2" customFormat="1" x14ac:dyDescent="0.15">
      <c r="A609"/>
      <c r="B609"/>
      <c r="C609"/>
      <c r="D609"/>
      <c r="E609"/>
      <c r="F609"/>
      <c r="G609"/>
      <c r="H609"/>
      <c r="I609"/>
      <c r="J609"/>
      <c r="K609"/>
      <c r="L609"/>
      <c r="M609"/>
      <c r="N609"/>
      <c r="O609"/>
      <c r="P609"/>
      <c r="Q609"/>
      <c r="R609"/>
      <c r="S609"/>
      <c r="T609"/>
      <c r="U609"/>
      <c r="V609"/>
      <c r="W609"/>
      <c r="X609"/>
      <c r="Y609"/>
      <c r="Z609"/>
      <c r="AA609"/>
      <c r="AB609"/>
      <c r="AC609"/>
      <c r="AD609"/>
      <c r="AE609"/>
      <c r="AF609"/>
      <c r="AG609"/>
      <c r="AH609"/>
      <c r="AI609"/>
      <c r="AJ609"/>
      <c r="AK609"/>
      <c r="AL609"/>
      <c r="AM609"/>
      <c r="AN609"/>
      <c r="AO609"/>
    </row>
    <row r="610" spans="1:41" s="2" customFormat="1" x14ac:dyDescent="0.15">
      <c r="A610"/>
      <c r="B610"/>
      <c r="C610"/>
      <c r="D610"/>
      <c r="E610"/>
      <c r="F610"/>
      <c r="G610"/>
      <c r="H610"/>
      <c r="I610"/>
      <c r="J610"/>
      <c r="K610"/>
      <c r="L610"/>
      <c r="M610"/>
      <c r="N610"/>
      <c r="O610"/>
      <c r="P610"/>
      <c r="Q610"/>
      <c r="R610"/>
      <c r="S610"/>
      <c r="T610"/>
      <c r="U610"/>
      <c r="V610"/>
      <c r="W610"/>
      <c r="X610"/>
      <c r="Y610"/>
      <c r="Z610"/>
      <c r="AA610"/>
      <c r="AB610"/>
      <c r="AC610"/>
      <c r="AD610"/>
      <c r="AE610"/>
      <c r="AF610"/>
      <c r="AG610"/>
      <c r="AH610"/>
      <c r="AI610"/>
      <c r="AJ610"/>
      <c r="AK610"/>
      <c r="AL610"/>
      <c r="AM610"/>
      <c r="AN610"/>
      <c r="AO610"/>
    </row>
    <row r="611" spans="1:41" s="2" customFormat="1" x14ac:dyDescent="0.15">
      <c r="A611"/>
      <c r="B611"/>
      <c r="C611"/>
      <c r="D611"/>
      <c r="E611"/>
      <c r="F611"/>
      <c r="G611"/>
      <c r="H611"/>
      <c r="I611"/>
      <c r="J611"/>
      <c r="K611"/>
      <c r="L611"/>
      <c r="M611"/>
      <c r="N611"/>
      <c r="O611"/>
      <c r="P611"/>
      <c r="Q611"/>
      <c r="R611"/>
      <c r="S611"/>
      <c r="T611"/>
      <c r="U611"/>
      <c r="V611"/>
      <c r="W611"/>
      <c r="X611"/>
      <c r="Y611"/>
      <c r="Z611"/>
      <c r="AA611"/>
      <c r="AB611"/>
      <c r="AC611"/>
      <c r="AD611"/>
      <c r="AE611"/>
      <c r="AF611"/>
      <c r="AG611"/>
      <c r="AH611"/>
      <c r="AI611"/>
      <c r="AJ611"/>
      <c r="AK611"/>
      <c r="AL611"/>
      <c r="AM611"/>
      <c r="AN611"/>
      <c r="AO611"/>
    </row>
    <row r="612" spans="1:41" s="2" customFormat="1" x14ac:dyDescent="0.15">
      <c r="A612"/>
      <c r="B612"/>
      <c r="C612"/>
      <c r="D612"/>
      <c r="E612"/>
      <c r="F612"/>
      <c r="G612"/>
      <c r="H612"/>
      <c r="I612"/>
      <c r="J612"/>
      <c r="K612"/>
      <c r="L612"/>
      <c r="M612"/>
      <c r="N612"/>
      <c r="O612"/>
      <c r="P612"/>
      <c r="Q612"/>
      <c r="R612"/>
      <c r="S612"/>
      <c r="T612"/>
      <c r="U612"/>
      <c r="V612"/>
      <c r="W612"/>
      <c r="X612"/>
      <c r="Y612"/>
      <c r="Z612"/>
      <c r="AA612"/>
      <c r="AB612"/>
      <c r="AC612"/>
      <c r="AD612"/>
      <c r="AE612"/>
      <c r="AF612"/>
      <c r="AG612"/>
      <c r="AH612"/>
      <c r="AI612"/>
      <c r="AJ612"/>
      <c r="AK612"/>
      <c r="AL612"/>
      <c r="AM612"/>
      <c r="AN612"/>
      <c r="AO612"/>
    </row>
    <row r="613" spans="1:41" s="2" customFormat="1" x14ac:dyDescent="0.15">
      <c r="A613"/>
      <c r="B613"/>
      <c r="C613"/>
      <c r="D613"/>
      <c r="E613"/>
      <c r="F613"/>
      <c r="G613"/>
      <c r="H613"/>
      <c r="I613"/>
      <c r="J613"/>
      <c r="K613"/>
      <c r="L613"/>
      <c r="M613"/>
      <c r="N613"/>
      <c r="O613"/>
      <c r="P613"/>
      <c r="Q613"/>
      <c r="R613"/>
      <c r="S613"/>
      <c r="T613"/>
      <c r="U613"/>
      <c r="V613"/>
      <c r="W613"/>
      <c r="X613"/>
      <c r="Y613"/>
      <c r="Z613"/>
      <c r="AA613"/>
      <c r="AB613"/>
      <c r="AC613"/>
      <c r="AD613"/>
      <c r="AE613"/>
      <c r="AF613"/>
      <c r="AG613"/>
      <c r="AH613"/>
      <c r="AI613"/>
      <c r="AJ613"/>
      <c r="AK613"/>
      <c r="AL613"/>
      <c r="AM613"/>
      <c r="AN613"/>
      <c r="AO613"/>
    </row>
    <row r="614" spans="1:41" s="2" customFormat="1" x14ac:dyDescent="0.15">
      <c r="A614"/>
      <c r="B614"/>
      <c r="C614"/>
      <c r="D614"/>
      <c r="E614"/>
      <c r="F614"/>
      <c r="G614"/>
      <c r="H614"/>
      <c r="I614"/>
      <c r="J614"/>
      <c r="K614"/>
      <c r="L614"/>
      <c r="M614"/>
      <c r="N614"/>
      <c r="O614"/>
      <c r="P614"/>
      <c r="Q614"/>
      <c r="R614"/>
      <c r="S614"/>
      <c r="T614"/>
      <c r="U614"/>
      <c r="V614"/>
      <c r="W614"/>
      <c r="X614"/>
      <c r="Y614"/>
      <c r="Z614"/>
      <c r="AA614"/>
      <c r="AB614"/>
      <c r="AC614"/>
      <c r="AD614"/>
      <c r="AE614"/>
      <c r="AF614"/>
      <c r="AG614"/>
      <c r="AH614"/>
      <c r="AI614"/>
      <c r="AJ614"/>
      <c r="AK614"/>
      <c r="AL614"/>
      <c r="AM614"/>
      <c r="AN614"/>
      <c r="AO614"/>
    </row>
    <row r="615" spans="1:41" s="2" customFormat="1" x14ac:dyDescent="0.15">
      <c r="A615"/>
      <c r="B615"/>
      <c r="C615"/>
      <c r="D615"/>
      <c r="E615"/>
      <c r="F615"/>
      <c r="G615"/>
      <c r="H615"/>
      <c r="I615"/>
      <c r="J615"/>
      <c r="K615"/>
      <c r="L615"/>
      <c r="M615"/>
      <c r="N615"/>
      <c r="O615"/>
      <c r="P615"/>
      <c r="Q615"/>
      <c r="R615"/>
      <c r="S615"/>
      <c r="T615"/>
      <c r="U615"/>
      <c r="V615"/>
      <c r="W615"/>
      <c r="X615"/>
      <c r="Y615"/>
      <c r="Z615"/>
      <c r="AA615"/>
      <c r="AB615"/>
      <c r="AC615"/>
      <c r="AD615"/>
      <c r="AE615"/>
      <c r="AF615"/>
      <c r="AG615"/>
      <c r="AH615"/>
      <c r="AI615"/>
      <c r="AJ615"/>
      <c r="AK615"/>
      <c r="AL615"/>
      <c r="AM615"/>
      <c r="AN615"/>
      <c r="AO615"/>
    </row>
    <row r="616" spans="1:41" s="2" customFormat="1" x14ac:dyDescent="0.15">
      <c r="A616"/>
      <c r="B616"/>
      <c r="C616"/>
      <c r="D616"/>
      <c r="E616"/>
      <c r="F616"/>
      <c r="G616"/>
      <c r="H616"/>
      <c r="I616"/>
      <c r="J616"/>
      <c r="K616"/>
      <c r="L616"/>
      <c r="M616"/>
      <c r="N616"/>
      <c r="O616"/>
      <c r="P616"/>
      <c r="Q616"/>
      <c r="R616"/>
      <c r="S616"/>
      <c r="T616"/>
      <c r="U616"/>
      <c r="V616"/>
      <c r="W616"/>
      <c r="X616"/>
      <c r="Y616"/>
      <c r="Z616"/>
      <c r="AA616"/>
      <c r="AB616"/>
      <c r="AC616"/>
      <c r="AD616"/>
      <c r="AE616"/>
      <c r="AF616"/>
      <c r="AG616"/>
      <c r="AH616"/>
      <c r="AI616"/>
      <c r="AJ616"/>
      <c r="AK616"/>
      <c r="AL616"/>
      <c r="AM616"/>
      <c r="AN616"/>
      <c r="AO616"/>
    </row>
    <row r="617" spans="1:41" s="2" customFormat="1" x14ac:dyDescent="0.15">
      <c r="A617"/>
      <c r="B617"/>
      <c r="C617"/>
      <c r="D617"/>
      <c r="E617"/>
      <c r="F617"/>
      <c r="G617"/>
      <c r="H617"/>
      <c r="I617"/>
      <c r="J617"/>
      <c r="K617"/>
      <c r="L617"/>
      <c r="M617"/>
      <c r="N617"/>
      <c r="O617"/>
      <c r="P617"/>
      <c r="Q617"/>
      <c r="R617"/>
      <c r="S617"/>
      <c r="T617"/>
      <c r="U617"/>
      <c r="V617"/>
      <c r="W617"/>
      <c r="X617"/>
      <c r="Y617"/>
      <c r="Z617"/>
      <c r="AA617"/>
      <c r="AB617"/>
      <c r="AC617"/>
      <c r="AD617"/>
      <c r="AE617"/>
      <c r="AF617"/>
      <c r="AG617"/>
      <c r="AH617"/>
      <c r="AI617"/>
      <c r="AJ617"/>
      <c r="AK617"/>
      <c r="AL617"/>
      <c r="AM617"/>
      <c r="AN617"/>
      <c r="AO617"/>
    </row>
    <row r="618" spans="1:41" s="2" customFormat="1" x14ac:dyDescent="0.15">
      <c r="A618"/>
      <c r="B618"/>
      <c r="C618"/>
      <c r="D618"/>
      <c r="E618"/>
      <c r="F618"/>
      <c r="G618"/>
      <c r="H618"/>
      <c r="I618"/>
      <c r="J618"/>
      <c r="K618"/>
      <c r="L618"/>
      <c r="M618"/>
      <c r="N618"/>
      <c r="O618"/>
      <c r="P618"/>
      <c r="Q618"/>
      <c r="R618"/>
      <c r="S618"/>
      <c r="T618"/>
      <c r="U618"/>
      <c r="V618"/>
      <c r="W618"/>
      <c r="X618"/>
      <c r="Y618"/>
      <c r="Z618"/>
      <c r="AA618"/>
      <c r="AB618"/>
      <c r="AC618"/>
      <c r="AD618"/>
      <c r="AE618"/>
      <c r="AF618"/>
      <c r="AG618"/>
      <c r="AH618"/>
      <c r="AI618"/>
      <c r="AJ618"/>
      <c r="AK618"/>
      <c r="AL618"/>
      <c r="AM618"/>
      <c r="AN618"/>
      <c r="AO618"/>
    </row>
    <row r="619" spans="1:41" s="2" customFormat="1" x14ac:dyDescent="0.15">
      <c r="A619"/>
      <c r="B619"/>
      <c r="C619"/>
      <c r="D619"/>
      <c r="E619"/>
      <c r="F619"/>
      <c r="G619"/>
      <c r="H619"/>
      <c r="I619"/>
      <c r="J619"/>
      <c r="K619"/>
      <c r="L619"/>
      <c r="M619"/>
      <c r="N619"/>
      <c r="O619"/>
      <c r="P619"/>
      <c r="Q619"/>
      <c r="R619"/>
      <c r="S619"/>
      <c r="T619"/>
      <c r="U619"/>
      <c r="V619"/>
      <c r="W619"/>
      <c r="X619"/>
      <c r="Y619"/>
      <c r="Z619"/>
      <c r="AA619"/>
      <c r="AB619"/>
      <c r="AC619"/>
      <c r="AD619"/>
      <c r="AE619"/>
      <c r="AF619"/>
      <c r="AG619"/>
      <c r="AH619"/>
      <c r="AI619"/>
      <c r="AJ619"/>
      <c r="AK619"/>
      <c r="AL619"/>
      <c r="AM619"/>
      <c r="AN619"/>
      <c r="AO619"/>
    </row>
    <row r="620" spans="1:41" s="2" customFormat="1" x14ac:dyDescent="0.15">
      <c r="A620"/>
      <c r="B620"/>
      <c r="C620"/>
      <c r="D620"/>
      <c r="E620"/>
      <c r="F620"/>
      <c r="G620"/>
      <c r="H620"/>
      <c r="I620"/>
      <c r="J620"/>
      <c r="K620"/>
      <c r="L620"/>
      <c r="M620"/>
      <c r="N620"/>
      <c r="O620"/>
      <c r="P620"/>
      <c r="Q620"/>
      <c r="R620"/>
      <c r="S620"/>
      <c r="T620"/>
      <c r="U620"/>
      <c r="V620"/>
      <c r="W620"/>
      <c r="X620"/>
      <c r="Y620"/>
      <c r="Z620"/>
      <c r="AA620"/>
      <c r="AB620"/>
      <c r="AC620"/>
      <c r="AD620"/>
      <c r="AE620"/>
      <c r="AF620"/>
      <c r="AG620"/>
      <c r="AH620"/>
      <c r="AI620"/>
      <c r="AJ620"/>
      <c r="AK620"/>
      <c r="AL620"/>
      <c r="AM620"/>
      <c r="AN620"/>
      <c r="AO620"/>
    </row>
    <row r="621" spans="1:41" s="2" customFormat="1" x14ac:dyDescent="0.15">
      <c r="A621"/>
      <c r="B621"/>
      <c r="C621"/>
      <c r="D621"/>
      <c r="E621"/>
      <c r="F621"/>
      <c r="G621"/>
      <c r="H621"/>
      <c r="I621"/>
      <c r="J621"/>
      <c r="K621"/>
      <c r="L621"/>
      <c r="M621"/>
      <c r="N621"/>
      <c r="O621"/>
      <c r="P621"/>
      <c r="Q621"/>
      <c r="R621"/>
      <c r="S621"/>
      <c r="T621"/>
      <c r="U621"/>
      <c r="V621"/>
      <c r="W621"/>
      <c r="X621"/>
      <c r="Y621"/>
      <c r="Z621"/>
      <c r="AA621"/>
      <c r="AB621"/>
      <c r="AC621"/>
      <c r="AD621"/>
      <c r="AE621"/>
      <c r="AF621"/>
      <c r="AG621"/>
      <c r="AH621"/>
      <c r="AI621"/>
      <c r="AJ621"/>
      <c r="AK621"/>
      <c r="AL621"/>
      <c r="AM621"/>
      <c r="AN621"/>
      <c r="AO621"/>
    </row>
    <row r="622" spans="1:41" s="2" customFormat="1" x14ac:dyDescent="0.15">
      <c r="A622"/>
      <c r="B622"/>
      <c r="C622"/>
      <c r="D622"/>
      <c r="E622"/>
      <c r="F622"/>
      <c r="G622"/>
      <c r="H622"/>
      <c r="I622"/>
      <c r="J622"/>
      <c r="K622"/>
      <c r="L622"/>
      <c r="M622"/>
      <c r="N622"/>
      <c r="O622"/>
      <c r="P622"/>
      <c r="Q622"/>
      <c r="R622"/>
      <c r="S622"/>
      <c r="T622"/>
      <c r="U622"/>
      <c r="V622"/>
      <c r="W622"/>
      <c r="X622"/>
      <c r="Y622"/>
      <c r="Z622"/>
      <c r="AA622"/>
      <c r="AB622"/>
      <c r="AC622"/>
      <c r="AD622"/>
      <c r="AE622"/>
      <c r="AF622"/>
      <c r="AG622"/>
      <c r="AH622"/>
      <c r="AI622"/>
      <c r="AJ622"/>
      <c r="AK622"/>
      <c r="AL622"/>
      <c r="AM622"/>
      <c r="AN622"/>
      <c r="AO622"/>
    </row>
    <row r="623" spans="1:41" s="2" customFormat="1" x14ac:dyDescent="0.15">
      <c r="A623"/>
      <c r="B623"/>
      <c r="C623"/>
      <c r="D623"/>
      <c r="E623"/>
      <c r="F623"/>
      <c r="G623"/>
      <c r="H623"/>
      <c r="I623"/>
      <c r="J623"/>
      <c r="K623"/>
      <c r="L623"/>
      <c r="M623"/>
      <c r="N623"/>
      <c r="O623"/>
      <c r="P623"/>
      <c r="Q623"/>
      <c r="R623"/>
      <c r="S623"/>
      <c r="T623"/>
      <c r="U623"/>
      <c r="V623"/>
      <c r="W623"/>
      <c r="X623"/>
      <c r="Y623"/>
      <c r="Z623"/>
      <c r="AA623"/>
      <c r="AB623"/>
      <c r="AC623"/>
      <c r="AD623"/>
      <c r="AE623"/>
      <c r="AF623"/>
      <c r="AG623"/>
      <c r="AH623"/>
      <c r="AI623"/>
      <c r="AJ623"/>
      <c r="AK623"/>
      <c r="AL623"/>
      <c r="AM623"/>
      <c r="AN623"/>
      <c r="AO623"/>
    </row>
    <row r="624" spans="1:41" s="2" customFormat="1" x14ac:dyDescent="0.15">
      <c r="A624"/>
      <c r="B624"/>
      <c r="C624"/>
      <c r="D624"/>
      <c r="E624"/>
      <c r="F624"/>
      <c r="G624"/>
      <c r="H624"/>
      <c r="I624"/>
      <c r="J624"/>
      <c r="K624"/>
      <c r="L624"/>
      <c r="M624"/>
      <c r="N624"/>
      <c r="O624"/>
      <c r="P624"/>
      <c r="Q624"/>
      <c r="R624"/>
      <c r="S624"/>
      <c r="T624"/>
      <c r="U624"/>
      <c r="V624"/>
      <c r="W624"/>
      <c r="X624"/>
      <c r="Y624"/>
      <c r="Z624"/>
      <c r="AA624"/>
      <c r="AB624"/>
      <c r="AC624"/>
      <c r="AD624"/>
      <c r="AE624"/>
      <c r="AF624"/>
      <c r="AG624"/>
      <c r="AH624"/>
      <c r="AI624"/>
      <c r="AJ624"/>
      <c r="AK624"/>
      <c r="AL624"/>
      <c r="AM624"/>
      <c r="AN624"/>
      <c r="AO624"/>
    </row>
    <row r="625" spans="1:41" s="2" customFormat="1" x14ac:dyDescent="0.15">
      <c r="A625"/>
      <c r="B625"/>
      <c r="C625"/>
      <c r="D625"/>
      <c r="E625"/>
      <c r="F625"/>
      <c r="G625"/>
      <c r="H625"/>
      <c r="I625"/>
      <c r="J625"/>
      <c r="K625"/>
      <c r="L625"/>
      <c r="M625"/>
      <c r="N625"/>
      <c r="O625"/>
      <c r="P625"/>
      <c r="Q625"/>
      <c r="R625"/>
      <c r="S625"/>
      <c r="T625"/>
      <c r="U625"/>
      <c r="V625"/>
      <c r="W625"/>
      <c r="X625"/>
      <c r="Y625"/>
      <c r="Z625"/>
      <c r="AA625"/>
      <c r="AB625"/>
      <c r="AC625"/>
      <c r="AD625"/>
      <c r="AE625"/>
      <c r="AF625"/>
      <c r="AG625"/>
      <c r="AH625"/>
      <c r="AI625"/>
      <c r="AJ625"/>
      <c r="AK625"/>
      <c r="AL625"/>
      <c r="AM625"/>
      <c r="AN625"/>
      <c r="AO625"/>
    </row>
    <row r="626" spans="1:41" s="2" customFormat="1" x14ac:dyDescent="0.15">
      <c r="A626"/>
      <c r="B626"/>
      <c r="C626"/>
      <c r="D626"/>
      <c r="E626"/>
      <c r="F626"/>
      <c r="G626"/>
      <c r="H626"/>
      <c r="I626"/>
      <c r="J626"/>
      <c r="K626"/>
      <c r="L626"/>
      <c r="M626"/>
      <c r="N626"/>
      <c r="O626"/>
      <c r="P626"/>
      <c r="Q626"/>
      <c r="R626"/>
      <c r="S626"/>
      <c r="T626"/>
      <c r="U626"/>
      <c r="V626"/>
      <c r="W626"/>
      <c r="X626"/>
      <c r="Y626"/>
      <c r="Z626"/>
      <c r="AA626"/>
      <c r="AB626"/>
      <c r="AC626"/>
      <c r="AD626"/>
      <c r="AE626"/>
      <c r="AF626"/>
      <c r="AG626"/>
      <c r="AH626"/>
      <c r="AI626"/>
      <c r="AJ626"/>
      <c r="AK626"/>
      <c r="AL626"/>
      <c r="AM626"/>
      <c r="AN626"/>
      <c r="AO626"/>
    </row>
    <row r="627" spans="1:41" s="2" customFormat="1" x14ac:dyDescent="0.15">
      <c r="A627"/>
      <c r="B627"/>
      <c r="C627"/>
      <c r="D627"/>
      <c r="E627"/>
      <c r="F627"/>
      <c r="G627"/>
      <c r="H627"/>
      <c r="I627"/>
      <c r="J627"/>
      <c r="K627"/>
      <c r="L627"/>
      <c r="M627"/>
      <c r="N627"/>
      <c r="O627"/>
      <c r="P627"/>
      <c r="Q627"/>
      <c r="R627"/>
      <c r="S627"/>
      <c r="T627"/>
      <c r="U627"/>
      <c r="V627"/>
      <c r="W627"/>
      <c r="X627"/>
      <c r="Y627"/>
      <c r="Z627"/>
      <c r="AA627"/>
      <c r="AB627"/>
      <c r="AC627"/>
      <c r="AD627"/>
      <c r="AE627"/>
      <c r="AF627"/>
      <c r="AG627"/>
      <c r="AH627"/>
      <c r="AI627"/>
      <c r="AJ627"/>
      <c r="AK627"/>
      <c r="AL627"/>
      <c r="AM627"/>
      <c r="AN627"/>
      <c r="AO627"/>
    </row>
    <row r="628" spans="1:41" s="2" customFormat="1" x14ac:dyDescent="0.15">
      <c r="A628"/>
      <c r="B628"/>
      <c r="C628"/>
      <c r="D628"/>
      <c r="E628"/>
      <c r="F628"/>
      <c r="G628"/>
      <c r="H628"/>
      <c r="I628"/>
      <c r="J628"/>
      <c r="K628"/>
      <c r="L628"/>
      <c r="M628"/>
      <c r="N628"/>
      <c r="O628"/>
      <c r="P628"/>
      <c r="Q628"/>
      <c r="R628"/>
      <c r="S628"/>
      <c r="T628"/>
      <c r="U628"/>
      <c r="V628"/>
      <c r="W628"/>
      <c r="X628"/>
      <c r="Y628"/>
      <c r="Z628"/>
      <c r="AA628"/>
      <c r="AB628"/>
      <c r="AC628"/>
      <c r="AD628"/>
      <c r="AE628"/>
      <c r="AF628"/>
      <c r="AG628"/>
      <c r="AH628"/>
      <c r="AI628"/>
      <c r="AJ628"/>
      <c r="AK628"/>
      <c r="AL628"/>
      <c r="AM628"/>
      <c r="AN628"/>
      <c r="AO628"/>
    </row>
    <row r="629" spans="1:41" s="2" customFormat="1" x14ac:dyDescent="0.15">
      <c r="A629"/>
      <c r="B629"/>
      <c r="C629"/>
      <c r="D629"/>
      <c r="E629"/>
      <c r="F629"/>
      <c r="G629"/>
      <c r="H629"/>
      <c r="I629"/>
      <c r="J629"/>
      <c r="K629"/>
      <c r="L629"/>
      <c r="M629"/>
      <c r="N629"/>
      <c r="O629"/>
      <c r="P629"/>
      <c r="Q629"/>
      <c r="R629"/>
      <c r="S629"/>
      <c r="T629"/>
      <c r="U629"/>
      <c r="V629"/>
      <c r="W629"/>
      <c r="X629"/>
      <c r="Y629"/>
      <c r="Z629"/>
      <c r="AA629"/>
      <c r="AB629"/>
      <c r="AC629"/>
      <c r="AD629"/>
      <c r="AE629"/>
      <c r="AF629"/>
      <c r="AG629"/>
      <c r="AH629"/>
      <c r="AI629"/>
      <c r="AJ629"/>
      <c r="AK629"/>
      <c r="AL629"/>
      <c r="AM629"/>
      <c r="AN629"/>
      <c r="AO629"/>
    </row>
    <row r="630" spans="1:41" s="2" customFormat="1" x14ac:dyDescent="0.15">
      <c r="A630"/>
      <c r="B630"/>
      <c r="C630"/>
      <c r="D630"/>
      <c r="E630"/>
      <c r="F630"/>
      <c r="G630"/>
      <c r="H630"/>
      <c r="I630"/>
      <c r="J630"/>
      <c r="K630"/>
      <c r="L630"/>
      <c r="M630"/>
      <c r="N630"/>
      <c r="O630"/>
      <c r="P630"/>
      <c r="Q630"/>
      <c r="R630"/>
      <c r="S630"/>
      <c r="T630"/>
      <c r="U630"/>
      <c r="V630"/>
      <c r="W630"/>
      <c r="X630"/>
      <c r="Y630"/>
      <c r="Z630"/>
      <c r="AA630"/>
      <c r="AB630"/>
      <c r="AC630"/>
      <c r="AD630"/>
      <c r="AE630"/>
      <c r="AF630"/>
      <c r="AG630"/>
      <c r="AH630"/>
      <c r="AI630"/>
      <c r="AJ630"/>
      <c r="AK630"/>
      <c r="AL630"/>
      <c r="AM630"/>
      <c r="AN630"/>
      <c r="AO630"/>
    </row>
    <row r="631" spans="1:41" s="2" customFormat="1" x14ac:dyDescent="0.15">
      <c r="A631"/>
      <c r="B631"/>
      <c r="C631"/>
      <c r="D631"/>
      <c r="E631"/>
      <c r="F631"/>
      <c r="G631"/>
      <c r="H631"/>
      <c r="I631"/>
      <c r="J631"/>
      <c r="K631"/>
      <c r="L631"/>
      <c r="M631"/>
      <c r="N631"/>
      <c r="O631"/>
      <c r="P631"/>
      <c r="Q631"/>
      <c r="R631"/>
      <c r="S631"/>
      <c r="T631"/>
      <c r="U631"/>
      <c r="V631"/>
      <c r="W631"/>
      <c r="X631"/>
      <c r="Y631"/>
      <c r="Z631"/>
      <c r="AA631"/>
      <c r="AB631"/>
      <c r="AC631"/>
      <c r="AD631"/>
      <c r="AE631"/>
      <c r="AF631"/>
      <c r="AG631"/>
      <c r="AH631"/>
      <c r="AI631"/>
      <c r="AJ631"/>
      <c r="AK631"/>
      <c r="AL631"/>
      <c r="AM631"/>
      <c r="AN631"/>
      <c r="AO631"/>
    </row>
    <row r="632" spans="1:41" s="2" customFormat="1" x14ac:dyDescent="0.15">
      <c r="A632"/>
      <c r="B632"/>
      <c r="C632"/>
      <c r="D632"/>
      <c r="E632"/>
      <c r="F632"/>
      <c r="G632"/>
      <c r="H632"/>
      <c r="I632"/>
      <c r="J632"/>
      <c r="K632"/>
      <c r="L632"/>
      <c r="M632"/>
      <c r="N632"/>
      <c r="O632"/>
      <c r="P632"/>
      <c r="Q632"/>
      <c r="R632"/>
      <c r="S632"/>
      <c r="T632"/>
      <c r="U632"/>
      <c r="V632"/>
      <c r="W632"/>
      <c r="X632"/>
      <c r="Y632"/>
      <c r="Z632"/>
      <c r="AA632"/>
      <c r="AB632"/>
      <c r="AC632"/>
      <c r="AD632"/>
      <c r="AE632"/>
      <c r="AF632"/>
      <c r="AG632"/>
      <c r="AH632"/>
      <c r="AI632"/>
      <c r="AJ632"/>
      <c r="AK632"/>
      <c r="AL632"/>
      <c r="AM632"/>
      <c r="AN632"/>
      <c r="AO632"/>
    </row>
    <row r="633" spans="1:41" s="2" customFormat="1" x14ac:dyDescent="0.15">
      <c r="A633"/>
      <c r="B633"/>
      <c r="C633"/>
      <c r="D633"/>
      <c r="E633"/>
      <c r="F633"/>
      <c r="G633"/>
      <c r="H633"/>
      <c r="I633"/>
      <c r="J633"/>
      <c r="K633"/>
      <c r="L633"/>
      <c r="M633"/>
      <c r="N633"/>
      <c r="O633"/>
      <c r="P633"/>
      <c r="Q633"/>
      <c r="R633"/>
      <c r="S633"/>
      <c r="T633"/>
      <c r="U633"/>
      <c r="V633"/>
      <c r="W633"/>
      <c r="X633"/>
      <c r="Y633"/>
      <c r="Z633"/>
      <c r="AA633"/>
      <c r="AB633"/>
      <c r="AC633"/>
      <c r="AD633"/>
      <c r="AE633"/>
      <c r="AF633"/>
      <c r="AG633"/>
      <c r="AH633"/>
      <c r="AI633"/>
      <c r="AJ633"/>
      <c r="AK633"/>
      <c r="AL633"/>
      <c r="AM633"/>
      <c r="AN633"/>
      <c r="AO633"/>
    </row>
    <row r="634" spans="1:41" s="2" customFormat="1" x14ac:dyDescent="0.15">
      <c r="A634"/>
      <c r="B634"/>
      <c r="C634"/>
      <c r="D634"/>
      <c r="E634"/>
      <c r="F634"/>
      <c r="G634"/>
      <c r="H634"/>
      <c r="I634"/>
      <c r="J634"/>
      <c r="K634"/>
      <c r="L634"/>
      <c r="M634"/>
      <c r="N634"/>
      <c r="O634"/>
      <c r="P634"/>
      <c r="Q634"/>
      <c r="R634"/>
      <c r="S634"/>
      <c r="T634"/>
      <c r="U634"/>
      <c r="V634"/>
      <c r="W634"/>
      <c r="X634"/>
      <c r="Y634"/>
      <c r="Z634"/>
      <c r="AA634"/>
      <c r="AB634"/>
      <c r="AC634"/>
      <c r="AD634"/>
      <c r="AE634"/>
      <c r="AF634"/>
      <c r="AG634"/>
      <c r="AH634"/>
      <c r="AI634"/>
      <c r="AJ634"/>
      <c r="AK634"/>
      <c r="AL634"/>
      <c r="AM634"/>
      <c r="AN634"/>
      <c r="AO634"/>
    </row>
    <row r="635" spans="1:41" s="2" customFormat="1" x14ac:dyDescent="0.15">
      <c r="A635"/>
      <c r="B635"/>
      <c r="C635"/>
      <c r="D635"/>
      <c r="E635"/>
      <c r="F635"/>
      <c r="G635"/>
      <c r="H635"/>
      <c r="I635"/>
      <c r="J635"/>
      <c r="K635"/>
      <c r="L635"/>
      <c r="M635"/>
      <c r="N635"/>
      <c r="O635"/>
      <c r="P635"/>
      <c r="Q635"/>
      <c r="R635"/>
      <c r="S635"/>
      <c r="T635"/>
      <c r="U635"/>
      <c r="V635"/>
      <c r="W635"/>
      <c r="X635"/>
      <c r="Y635"/>
      <c r="Z635"/>
      <c r="AA635"/>
      <c r="AB635"/>
      <c r="AC635"/>
      <c r="AD635"/>
      <c r="AE635"/>
      <c r="AF635"/>
      <c r="AG635"/>
      <c r="AH635"/>
      <c r="AI635"/>
      <c r="AJ635"/>
      <c r="AK635"/>
      <c r="AL635"/>
      <c r="AM635"/>
      <c r="AN635"/>
      <c r="AO635"/>
    </row>
    <row r="636" spans="1:41" s="2" customFormat="1" x14ac:dyDescent="0.15">
      <c r="A636"/>
      <c r="B636"/>
      <c r="C636"/>
      <c r="D636"/>
      <c r="E636"/>
      <c r="F636"/>
      <c r="G636"/>
      <c r="H636"/>
      <c r="I636"/>
      <c r="J636"/>
      <c r="K636"/>
      <c r="L636"/>
      <c r="M636"/>
      <c r="N636"/>
      <c r="O636"/>
      <c r="P636"/>
      <c r="Q636"/>
      <c r="R636"/>
      <c r="S636"/>
      <c r="T636"/>
      <c r="U636"/>
      <c r="V636"/>
      <c r="W636"/>
      <c r="X636"/>
      <c r="Y636"/>
      <c r="Z636"/>
      <c r="AA636"/>
      <c r="AB636"/>
      <c r="AC636"/>
      <c r="AD636"/>
      <c r="AE636"/>
      <c r="AF636"/>
      <c r="AG636"/>
      <c r="AH636"/>
      <c r="AI636"/>
      <c r="AJ636"/>
      <c r="AK636"/>
      <c r="AL636"/>
      <c r="AM636"/>
      <c r="AN636"/>
      <c r="AO636"/>
    </row>
    <row r="637" spans="1:41" s="2" customFormat="1" x14ac:dyDescent="0.15">
      <c r="A637"/>
      <c r="B637"/>
      <c r="C637"/>
      <c r="D637"/>
      <c r="E637"/>
      <c r="F637"/>
      <c r="G637"/>
      <c r="H637"/>
      <c r="I637"/>
      <c r="J637"/>
      <c r="K637"/>
      <c r="L637"/>
      <c r="M637"/>
      <c r="N637"/>
      <c r="O637"/>
      <c r="P637"/>
      <c r="Q637"/>
      <c r="R637"/>
      <c r="S637"/>
      <c r="T637"/>
      <c r="U637"/>
      <c r="V637"/>
      <c r="W637"/>
      <c r="X637"/>
      <c r="Y637"/>
      <c r="Z637"/>
      <c r="AA637"/>
      <c r="AB637"/>
      <c r="AC637"/>
      <c r="AD637"/>
      <c r="AE637"/>
      <c r="AF637"/>
      <c r="AG637"/>
      <c r="AH637"/>
      <c r="AI637"/>
      <c r="AJ637"/>
      <c r="AK637"/>
      <c r="AL637"/>
      <c r="AM637"/>
      <c r="AN637"/>
      <c r="AO637"/>
    </row>
    <row r="638" spans="1:41" s="2" customFormat="1" x14ac:dyDescent="0.15">
      <c r="A638"/>
      <c r="B638"/>
      <c r="C638"/>
      <c r="D638"/>
      <c r="E638"/>
      <c r="F638"/>
      <c r="G638"/>
      <c r="H638"/>
      <c r="I638"/>
      <c r="J638"/>
      <c r="K638"/>
      <c r="L638"/>
      <c r="M638"/>
      <c r="N638"/>
      <c r="O638"/>
      <c r="P638"/>
      <c r="Q638"/>
      <c r="R638"/>
      <c r="S638"/>
      <c r="T638"/>
      <c r="U638"/>
      <c r="V638"/>
      <c r="W638"/>
      <c r="X638"/>
      <c r="Y638"/>
      <c r="Z638"/>
      <c r="AA638"/>
      <c r="AB638"/>
      <c r="AC638"/>
      <c r="AD638"/>
      <c r="AE638"/>
      <c r="AF638"/>
      <c r="AG638"/>
      <c r="AH638"/>
      <c r="AI638"/>
      <c r="AJ638"/>
      <c r="AK638"/>
      <c r="AL638"/>
      <c r="AM638"/>
      <c r="AN638"/>
      <c r="AO638"/>
    </row>
    <row r="639" spans="1:41" s="2" customFormat="1" x14ac:dyDescent="0.15">
      <c r="A639"/>
      <c r="B639"/>
      <c r="C639"/>
      <c r="D639"/>
      <c r="E639"/>
      <c r="F639"/>
      <c r="G639"/>
      <c r="H639"/>
      <c r="I639"/>
      <c r="J639"/>
      <c r="K639"/>
      <c r="L639"/>
      <c r="M639"/>
      <c r="N639"/>
      <c r="O639"/>
      <c r="P639"/>
      <c r="Q639"/>
      <c r="R639"/>
      <c r="S639"/>
      <c r="T639"/>
      <c r="U639"/>
      <c r="V639"/>
      <c r="W639"/>
      <c r="X639"/>
      <c r="Y639"/>
      <c r="Z639"/>
      <c r="AA639"/>
      <c r="AB639"/>
      <c r="AC639"/>
      <c r="AD639"/>
      <c r="AE639"/>
      <c r="AF639"/>
      <c r="AG639"/>
      <c r="AH639"/>
      <c r="AI639"/>
      <c r="AJ639"/>
      <c r="AK639"/>
      <c r="AL639"/>
      <c r="AM639"/>
      <c r="AN639"/>
      <c r="AO639"/>
    </row>
    <row r="640" spans="1:41" s="2" customFormat="1" x14ac:dyDescent="0.15">
      <c r="A640"/>
      <c r="B640"/>
      <c r="C640"/>
      <c r="D640"/>
      <c r="E640"/>
      <c r="F640"/>
      <c r="G640"/>
      <c r="H640"/>
      <c r="I640"/>
      <c r="J640"/>
      <c r="K640"/>
      <c r="L640"/>
      <c r="M640"/>
      <c r="N640"/>
      <c r="O640"/>
      <c r="P640"/>
      <c r="Q640"/>
      <c r="R640"/>
      <c r="S640"/>
      <c r="T640"/>
      <c r="U640"/>
      <c r="V640"/>
      <c r="W640"/>
      <c r="X640"/>
      <c r="Y640"/>
      <c r="Z640"/>
      <c r="AA640"/>
      <c r="AB640"/>
      <c r="AC640"/>
      <c r="AD640"/>
      <c r="AE640"/>
      <c r="AF640"/>
      <c r="AG640"/>
      <c r="AH640"/>
      <c r="AI640"/>
      <c r="AJ640"/>
      <c r="AK640"/>
      <c r="AL640"/>
      <c r="AM640"/>
      <c r="AN640"/>
      <c r="AO640"/>
    </row>
    <row r="641" spans="1:41" s="2" customFormat="1" x14ac:dyDescent="0.15">
      <c r="A641"/>
      <c r="B641"/>
      <c r="C641"/>
      <c r="D641"/>
      <c r="E641"/>
      <c r="F641"/>
      <c r="G641"/>
      <c r="H641"/>
      <c r="I641"/>
      <c r="J641"/>
      <c r="K641"/>
      <c r="L641"/>
      <c r="M641"/>
      <c r="N641"/>
      <c r="O641"/>
      <c r="P641"/>
      <c r="Q641"/>
      <c r="R641"/>
      <c r="S641"/>
      <c r="T641"/>
      <c r="U641"/>
      <c r="V641"/>
      <c r="W641"/>
      <c r="X641"/>
      <c r="Y641"/>
      <c r="Z641"/>
      <c r="AA641"/>
      <c r="AB641"/>
      <c r="AC641"/>
      <c r="AD641"/>
      <c r="AE641"/>
      <c r="AF641"/>
      <c r="AG641"/>
      <c r="AH641"/>
      <c r="AI641"/>
      <c r="AJ641"/>
      <c r="AK641"/>
      <c r="AL641"/>
      <c r="AM641"/>
      <c r="AN641"/>
      <c r="AO641"/>
    </row>
    <row r="642" spans="1:41" s="2" customFormat="1" x14ac:dyDescent="0.15">
      <c r="A642"/>
      <c r="B642"/>
      <c r="C642"/>
      <c r="D642"/>
      <c r="E642"/>
      <c r="F642"/>
      <c r="G642"/>
      <c r="H642"/>
      <c r="I642"/>
      <c r="J642"/>
      <c r="K642"/>
      <c r="L642"/>
      <c r="M642"/>
      <c r="N642"/>
      <c r="O642"/>
      <c r="P642"/>
      <c r="Q642"/>
      <c r="R642"/>
      <c r="S642"/>
      <c r="T642"/>
      <c r="U642"/>
      <c r="V642"/>
      <c r="W642"/>
      <c r="X642"/>
      <c r="Y642"/>
      <c r="Z642"/>
      <c r="AA642"/>
      <c r="AB642"/>
      <c r="AC642"/>
      <c r="AD642"/>
      <c r="AE642"/>
      <c r="AF642"/>
      <c r="AG642"/>
      <c r="AH642"/>
      <c r="AI642"/>
      <c r="AJ642"/>
      <c r="AK642"/>
      <c r="AL642"/>
      <c r="AM642"/>
      <c r="AN642"/>
      <c r="AO642"/>
    </row>
    <row r="643" spans="1:41" s="2" customFormat="1" x14ac:dyDescent="0.15">
      <c r="A643"/>
      <c r="B643"/>
      <c r="C643"/>
      <c r="D643"/>
      <c r="E643"/>
      <c r="F643"/>
      <c r="G643"/>
      <c r="H643"/>
      <c r="I643"/>
      <c r="J643"/>
      <c r="K643"/>
      <c r="L643"/>
      <c r="M643"/>
      <c r="N643"/>
      <c r="O643"/>
      <c r="P643"/>
      <c r="Q643"/>
      <c r="R643"/>
      <c r="S643"/>
      <c r="T643"/>
      <c r="U643"/>
      <c r="V643"/>
      <c r="W643"/>
      <c r="X643"/>
      <c r="Y643"/>
      <c r="Z643"/>
      <c r="AA643"/>
      <c r="AB643"/>
      <c r="AC643"/>
      <c r="AD643"/>
      <c r="AE643"/>
      <c r="AF643"/>
      <c r="AG643"/>
      <c r="AH643"/>
      <c r="AI643"/>
      <c r="AJ643"/>
      <c r="AK643"/>
      <c r="AL643"/>
      <c r="AM643"/>
      <c r="AN643"/>
      <c r="AO643"/>
    </row>
    <row r="644" spans="1:41" s="2" customFormat="1" x14ac:dyDescent="0.15">
      <c r="A644"/>
      <c r="B644"/>
      <c r="C644"/>
      <c r="D644"/>
      <c r="E644"/>
      <c r="F644"/>
      <c r="G644"/>
      <c r="H644"/>
      <c r="I644"/>
      <c r="J644"/>
      <c r="K644"/>
      <c r="L644"/>
      <c r="M644"/>
      <c r="N644"/>
      <c r="O644"/>
      <c r="P644"/>
      <c r="Q644"/>
      <c r="R644"/>
      <c r="S644"/>
      <c r="T644"/>
      <c r="U644"/>
      <c r="V644"/>
      <c r="W644"/>
      <c r="X644"/>
      <c r="Y644"/>
      <c r="Z644"/>
      <c r="AA644"/>
      <c r="AB644"/>
      <c r="AC644"/>
      <c r="AD644"/>
      <c r="AE644"/>
      <c r="AF644"/>
      <c r="AG644"/>
      <c r="AH644"/>
      <c r="AI644"/>
      <c r="AJ644"/>
      <c r="AK644"/>
      <c r="AL644"/>
      <c r="AM644"/>
      <c r="AN644"/>
      <c r="AO644"/>
    </row>
    <row r="645" spans="1:41" s="2" customFormat="1" x14ac:dyDescent="0.15">
      <c r="A645"/>
      <c r="B645"/>
      <c r="C645"/>
      <c r="D645"/>
      <c r="E645"/>
      <c r="F645"/>
      <c r="G645"/>
      <c r="H645"/>
      <c r="I645"/>
      <c r="J645"/>
      <c r="K645"/>
      <c r="L645"/>
      <c r="M645"/>
      <c r="N645"/>
      <c r="O645"/>
      <c r="P645"/>
      <c r="Q645"/>
      <c r="R645"/>
      <c r="S645"/>
      <c r="T645"/>
      <c r="U645"/>
      <c r="V645"/>
      <c r="W645"/>
      <c r="X645"/>
      <c r="Y645"/>
      <c r="Z645"/>
      <c r="AA645"/>
      <c r="AB645"/>
      <c r="AC645"/>
      <c r="AD645"/>
      <c r="AE645"/>
      <c r="AF645"/>
      <c r="AG645"/>
      <c r="AH645"/>
      <c r="AI645"/>
      <c r="AJ645"/>
      <c r="AK645"/>
      <c r="AL645"/>
      <c r="AM645"/>
      <c r="AN645"/>
      <c r="AO645"/>
    </row>
    <row r="646" spans="1:41" s="2" customFormat="1" x14ac:dyDescent="0.15">
      <c r="A646"/>
      <c r="B646"/>
      <c r="C646"/>
      <c r="D646"/>
      <c r="E646"/>
      <c r="F646"/>
      <c r="G646"/>
      <c r="H646"/>
      <c r="I646"/>
      <c r="J646"/>
      <c r="K646"/>
      <c r="L646"/>
      <c r="M646"/>
      <c r="N646"/>
      <c r="O646"/>
      <c r="P646"/>
      <c r="Q646"/>
      <c r="R646"/>
      <c r="S646"/>
      <c r="T646"/>
      <c r="U646"/>
      <c r="V646"/>
      <c r="W646"/>
      <c r="X646"/>
      <c r="Y646"/>
      <c r="Z646"/>
      <c r="AA646"/>
      <c r="AB646"/>
      <c r="AC646"/>
      <c r="AD646"/>
      <c r="AE646"/>
      <c r="AF646"/>
      <c r="AG646"/>
      <c r="AH646"/>
      <c r="AI646"/>
      <c r="AJ646"/>
      <c r="AK646"/>
      <c r="AL646"/>
      <c r="AM646"/>
      <c r="AN646"/>
      <c r="AO646"/>
    </row>
    <row r="647" spans="1:41" s="2" customFormat="1" x14ac:dyDescent="0.15">
      <c r="A647"/>
      <c r="B647"/>
      <c r="C647"/>
      <c r="D647"/>
      <c r="E647"/>
      <c r="F647"/>
      <c r="G647"/>
      <c r="H647"/>
      <c r="I647"/>
      <c r="J647"/>
      <c r="K647"/>
      <c r="L647"/>
      <c r="M647"/>
      <c r="N647"/>
      <c r="O647"/>
      <c r="P647"/>
      <c r="Q647"/>
      <c r="R647"/>
      <c r="S647"/>
      <c r="T647"/>
      <c r="U647"/>
      <c r="V647"/>
      <c r="W647"/>
      <c r="X647"/>
      <c r="Y647"/>
      <c r="Z647"/>
      <c r="AA647"/>
      <c r="AB647"/>
      <c r="AC647"/>
      <c r="AD647"/>
      <c r="AE647"/>
      <c r="AF647"/>
      <c r="AG647"/>
      <c r="AH647"/>
      <c r="AI647"/>
      <c r="AJ647"/>
      <c r="AK647"/>
      <c r="AL647"/>
      <c r="AM647"/>
      <c r="AN647"/>
      <c r="AO647"/>
    </row>
    <row r="648" spans="1:41" s="2" customFormat="1" x14ac:dyDescent="0.15">
      <c r="A648"/>
      <c r="B648"/>
      <c r="C648"/>
      <c r="D648"/>
      <c r="E648"/>
      <c r="F648"/>
      <c r="G648"/>
      <c r="H648"/>
      <c r="I648"/>
      <c r="J648"/>
      <c r="K648"/>
      <c r="L648"/>
      <c r="M648"/>
      <c r="N648"/>
      <c r="O648"/>
      <c r="P648"/>
      <c r="Q648"/>
      <c r="R648"/>
      <c r="S648"/>
      <c r="T648"/>
      <c r="U648"/>
      <c r="V648"/>
      <c r="W648"/>
      <c r="X648"/>
      <c r="Y648"/>
      <c r="Z648"/>
      <c r="AA648"/>
      <c r="AB648"/>
      <c r="AC648"/>
      <c r="AD648"/>
      <c r="AE648"/>
      <c r="AF648"/>
      <c r="AG648"/>
      <c r="AH648"/>
      <c r="AI648"/>
      <c r="AJ648"/>
      <c r="AK648"/>
      <c r="AL648"/>
      <c r="AM648"/>
      <c r="AN648"/>
      <c r="AO648"/>
    </row>
    <row r="649" spans="1:41" s="2" customFormat="1" x14ac:dyDescent="0.15">
      <c r="A649"/>
      <c r="B649"/>
      <c r="C649"/>
      <c r="D649"/>
      <c r="E649"/>
      <c r="F649"/>
      <c r="G649"/>
      <c r="H649"/>
      <c r="I649"/>
      <c r="J649"/>
      <c r="K649"/>
      <c r="L649"/>
      <c r="M649"/>
      <c r="N649"/>
      <c r="O649"/>
      <c r="P649"/>
      <c r="Q649"/>
      <c r="R649"/>
      <c r="S649"/>
      <c r="T649"/>
      <c r="U649"/>
      <c r="V649"/>
      <c r="W649"/>
      <c r="X649"/>
      <c r="Y649"/>
      <c r="Z649"/>
      <c r="AA649"/>
      <c r="AB649"/>
      <c r="AC649"/>
      <c r="AD649"/>
      <c r="AE649"/>
      <c r="AF649"/>
      <c r="AG649"/>
      <c r="AH649"/>
      <c r="AI649"/>
      <c r="AJ649"/>
      <c r="AK649"/>
      <c r="AL649"/>
      <c r="AM649"/>
      <c r="AN649"/>
      <c r="AO649"/>
    </row>
    <row r="650" spans="1:41" s="2" customFormat="1" x14ac:dyDescent="0.15">
      <c r="A650"/>
      <c r="B650"/>
      <c r="C650"/>
      <c r="D650"/>
      <c r="E650"/>
      <c r="F650"/>
      <c r="G650"/>
      <c r="H650"/>
      <c r="I650"/>
      <c r="J650"/>
      <c r="K650"/>
      <c r="L650"/>
      <c r="M650"/>
      <c r="N650"/>
      <c r="O650"/>
      <c r="P650"/>
      <c r="Q650"/>
      <c r="R650"/>
      <c r="S650"/>
      <c r="T650"/>
      <c r="U650"/>
      <c r="V650"/>
      <c r="W650"/>
      <c r="X650"/>
      <c r="Y650"/>
      <c r="Z650"/>
      <c r="AA650"/>
      <c r="AB650"/>
      <c r="AC650"/>
      <c r="AD650"/>
      <c r="AE650"/>
      <c r="AF650"/>
      <c r="AG650"/>
      <c r="AH650"/>
      <c r="AI650"/>
      <c r="AJ650"/>
      <c r="AK650"/>
      <c r="AL650"/>
      <c r="AM650"/>
      <c r="AN650"/>
      <c r="AO650"/>
    </row>
    <row r="651" spans="1:41" s="2" customFormat="1" x14ac:dyDescent="0.15">
      <c r="A651"/>
      <c r="B651"/>
      <c r="C651"/>
      <c r="D651"/>
      <c r="E651"/>
      <c r="F651"/>
      <c r="G651"/>
      <c r="H651"/>
      <c r="I651"/>
      <c r="J651"/>
      <c r="K651"/>
      <c r="L651"/>
      <c r="M651"/>
      <c r="N651"/>
      <c r="O651"/>
      <c r="P651"/>
      <c r="Q651"/>
      <c r="R651"/>
      <c r="S651"/>
      <c r="T651"/>
      <c r="U651"/>
      <c r="V651"/>
      <c r="W651"/>
      <c r="X651"/>
      <c r="Y651"/>
      <c r="Z651"/>
      <c r="AA651"/>
      <c r="AB651"/>
      <c r="AC651"/>
      <c r="AD651"/>
      <c r="AE651"/>
      <c r="AF651"/>
      <c r="AG651"/>
      <c r="AH651"/>
      <c r="AI651"/>
      <c r="AJ651"/>
      <c r="AK651"/>
      <c r="AL651"/>
      <c r="AM651"/>
      <c r="AN651"/>
      <c r="AO651"/>
    </row>
    <row r="652" spans="1:41" s="2" customFormat="1" x14ac:dyDescent="0.15">
      <c r="A652"/>
      <c r="B652"/>
      <c r="C652"/>
      <c r="D652"/>
      <c r="E652"/>
      <c r="F652"/>
      <c r="G652"/>
      <c r="H652"/>
      <c r="I652"/>
      <c r="J652"/>
      <c r="K652"/>
      <c r="L652"/>
      <c r="M652"/>
      <c r="N652"/>
      <c r="O652"/>
      <c r="P652"/>
      <c r="Q652"/>
      <c r="R652"/>
      <c r="S652"/>
      <c r="T652"/>
      <c r="U652"/>
      <c r="V652"/>
      <c r="W652"/>
      <c r="X652"/>
      <c r="Y652"/>
      <c r="Z652"/>
      <c r="AA652"/>
      <c r="AB652"/>
      <c r="AC652"/>
      <c r="AD652"/>
      <c r="AE652"/>
      <c r="AF652"/>
      <c r="AG652"/>
      <c r="AH652"/>
      <c r="AI652"/>
      <c r="AJ652"/>
      <c r="AK652"/>
      <c r="AL652"/>
      <c r="AM652"/>
      <c r="AN652"/>
      <c r="AO652"/>
    </row>
    <row r="653" spans="1:41" s="2" customFormat="1" x14ac:dyDescent="0.15">
      <c r="A653"/>
      <c r="B653"/>
      <c r="C653"/>
      <c r="D653"/>
      <c r="E653"/>
      <c r="F653"/>
      <c r="G653"/>
      <c r="H653"/>
      <c r="I653"/>
      <c r="J653"/>
      <c r="K653"/>
      <c r="L653"/>
      <c r="M653"/>
      <c r="N653"/>
      <c r="O653"/>
      <c r="P653"/>
      <c r="Q653"/>
      <c r="R653"/>
      <c r="S653"/>
      <c r="T653"/>
      <c r="U653"/>
      <c r="V653"/>
      <c r="W653"/>
      <c r="X653"/>
      <c r="Y653"/>
      <c r="Z653"/>
      <c r="AA653"/>
      <c r="AB653"/>
      <c r="AC653"/>
      <c r="AD653"/>
      <c r="AE653"/>
      <c r="AF653"/>
      <c r="AG653"/>
      <c r="AH653"/>
      <c r="AI653"/>
      <c r="AJ653"/>
      <c r="AK653"/>
      <c r="AL653"/>
      <c r="AM653"/>
      <c r="AN653"/>
      <c r="AO653"/>
    </row>
    <row r="654" spans="1:41" s="2" customFormat="1" x14ac:dyDescent="0.15">
      <c r="A654"/>
      <c r="B654"/>
      <c r="C654"/>
      <c r="D654"/>
      <c r="E654"/>
      <c r="F654"/>
      <c r="G654"/>
      <c r="H654"/>
      <c r="I654"/>
      <c r="J654"/>
      <c r="K654"/>
      <c r="L654"/>
      <c r="M654"/>
      <c r="N654"/>
      <c r="O654"/>
      <c r="P654"/>
      <c r="Q654"/>
      <c r="R654"/>
      <c r="S654"/>
      <c r="T654"/>
      <c r="U654"/>
      <c r="V654"/>
      <c r="W654"/>
      <c r="X654"/>
      <c r="Y654"/>
      <c r="Z654"/>
      <c r="AA654"/>
      <c r="AB654"/>
      <c r="AC654"/>
      <c r="AD654"/>
      <c r="AE654"/>
      <c r="AF654"/>
      <c r="AG654"/>
      <c r="AH654"/>
      <c r="AI654"/>
      <c r="AJ654"/>
      <c r="AK654"/>
      <c r="AL654"/>
      <c r="AM654"/>
      <c r="AN654"/>
      <c r="AO654"/>
    </row>
    <row r="655" spans="1:41" s="2" customFormat="1" x14ac:dyDescent="0.15">
      <c r="A655"/>
      <c r="B655"/>
      <c r="C655"/>
      <c r="D655"/>
      <c r="E655"/>
      <c r="F655"/>
      <c r="G655"/>
      <c r="H655"/>
      <c r="I655"/>
      <c r="J655"/>
      <c r="K655"/>
      <c r="L655"/>
      <c r="M655"/>
      <c r="N655"/>
      <c r="O655"/>
      <c r="P655"/>
      <c r="Q655"/>
      <c r="R655"/>
      <c r="S655"/>
      <c r="T655"/>
      <c r="U655"/>
      <c r="V655"/>
      <c r="W655"/>
      <c r="X655"/>
      <c r="Y655"/>
      <c r="Z655"/>
      <c r="AA655"/>
      <c r="AB655"/>
      <c r="AC655"/>
      <c r="AD655"/>
      <c r="AE655"/>
      <c r="AF655"/>
      <c r="AG655"/>
      <c r="AH655"/>
      <c r="AI655"/>
      <c r="AJ655"/>
      <c r="AK655"/>
      <c r="AL655"/>
      <c r="AM655"/>
      <c r="AN655"/>
      <c r="AO655"/>
    </row>
    <row r="656" spans="1:41" s="2" customFormat="1" x14ac:dyDescent="0.15">
      <c r="A656"/>
      <c r="B656"/>
      <c r="C656"/>
      <c r="D656"/>
      <c r="E656"/>
      <c r="F656"/>
      <c r="G656"/>
      <c r="H656"/>
      <c r="I656"/>
      <c r="J656"/>
      <c r="K656"/>
      <c r="L656"/>
      <c r="M656"/>
      <c r="N656"/>
      <c r="O656"/>
      <c r="P656"/>
      <c r="Q656"/>
      <c r="R656"/>
      <c r="S656"/>
      <c r="T656"/>
      <c r="U656"/>
      <c r="V656"/>
      <c r="W656"/>
      <c r="X656"/>
      <c r="Y656"/>
      <c r="Z656"/>
      <c r="AA656"/>
      <c r="AB656"/>
      <c r="AC656"/>
      <c r="AD656"/>
      <c r="AE656"/>
      <c r="AF656"/>
      <c r="AG656"/>
      <c r="AH656"/>
      <c r="AI656"/>
      <c r="AJ656"/>
      <c r="AK656"/>
      <c r="AL656"/>
      <c r="AM656"/>
      <c r="AN656"/>
      <c r="AO656"/>
    </row>
    <row r="657" spans="1:41" s="2" customFormat="1" x14ac:dyDescent="0.15">
      <c r="A657"/>
      <c r="B657"/>
      <c r="C657"/>
      <c r="D657"/>
      <c r="E657"/>
      <c r="F657"/>
      <c r="G657"/>
      <c r="H657"/>
      <c r="I657"/>
      <c r="J657"/>
      <c r="K657"/>
      <c r="L657"/>
      <c r="M657"/>
      <c r="N657"/>
      <c r="O657"/>
      <c r="P657"/>
      <c r="Q657"/>
      <c r="R657"/>
      <c r="S657"/>
      <c r="T657"/>
      <c r="U657"/>
      <c r="V657"/>
      <c r="W657"/>
      <c r="X657"/>
      <c r="Y657"/>
      <c r="Z657"/>
      <c r="AA657"/>
      <c r="AB657"/>
      <c r="AC657"/>
      <c r="AD657"/>
      <c r="AE657"/>
      <c r="AF657"/>
      <c r="AG657"/>
      <c r="AH657"/>
      <c r="AI657"/>
      <c r="AJ657"/>
      <c r="AK657"/>
      <c r="AL657"/>
      <c r="AM657"/>
      <c r="AN657"/>
      <c r="AO657"/>
    </row>
    <row r="658" spans="1:41" s="2" customFormat="1" x14ac:dyDescent="0.15">
      <c r="A658"/>
      <c r="B658"/>
      <c r="C658"/>
      <c r="D658"/>
      <c r="E658"/>
      <c r="F658"/>
      <c r="G658"/>
      <c r="H658"/>
      <c r="I658"/>
      <c r="J658"/>
      <c r="K658"/>
      <c r="L658"/>
      <c r="M658"/>
      <c r="N658"/>
      <c r="O658"/>
      <c r="P658"/>
      <c r="Q658"/>
      <c r="R658"/>
      <c r="S658"/>
      <c r="T658"/>
      <c r="U658"/>
      <c r="V658"/>
      <c r="W658"/>
      <c r="X658"/>
      <c r="Y658"/>
      <c r="Z658"/>
      <c r="AA658"/>
      <c r="AB658"/>
      <c r="AC658"/>
      <c r="AD658"/>
      <c r="AE658"/>
      <c r="AF658"/>
      <c r="AG658"/>
      <c r="AH658"/>
      <c r="AI658"/>
      <c r="AJ658"/>
      <c r="AK658"/>
      <c r="AL658"/>
      <c r="AM658"/>
      <c r="AN658"/>
      <c r="AO658"/>
    </row>
    <row r="659" spans="1:41" s="2" customFormat="1" x14ac:dyDescent="0.15">
      <c r="A659"/>
      <c r="B659"/>
      <c r="C659"/>
      <c r="D659"/>
      <c r="E659"/>
      <c r="F659"/>
      <c r="G659"/>
      <c r="H659"/>
      <c r="I659"/>
      <c r="J659"/>
      <c r="K659"/>
      <c r="L659"/>
      <c r="M659"/>
      <c r="N659"/>
      <c r="O659"/>
      <c r="P659"/>
      <c r="Q659"/>
      <c r="R659"/>
      <c r="S659"/>
      <c r="T659"/>
      <c r="U659"/>
      <c r="V659"/>
      <c r="W659"/>
      <c r="X659"/>
      <c r="Y659"/>
      <c r="Z659"/>
      <c r="AA659"/>
      <c r="AB659"/>
      <c r="AC659"/>
      <c r="AD659"/>
      <c r="AE659"/>
      <c r="AF659"/>
      <c r="AG659"/>
      <c r="AH659"/>
      <c r="AI659"/>
      <c r="AJ659"/>
      <c r="AK659"/>
      <c r="AL659"/>
      <c r="AM659"/>
      <c r="AN659"/>
      <c r="AO659"/>
    </row>
    <row r="660" spans="1:41" s="2" customFormat="1" x14ac:dyDescent="0.15">
      <c r="A660"/>
      <c r="B660"/>
      <c r="C660"/>
      <c r="D660"/>
      <c r="E660"/>
      <c r="F660"/>
      <c r="G660"/>
      <c r="H660"/>
      <c r="I660"/>
      <c r="J660"/>
      <c r="K660"/>
      <c r="L660"/>
      <c r="M660"/>
      <c r="N660"/>
      <c r="O660"/>
      <c r="P660"/>
      <c r="Q660"/>
      <c r="R660"/>
      <c r="S660"/>
      <c r="T660"/>
      <c r="U660"/>
      <c r="V660"/>
      <c r="W660"/>
      <c r="X660"/>
      <c r="Y660"/>
      <c r="Z660"/>
      <c r="AA660"/>
      <c r="AB660"/>
      <c r="AC660"/>
      <c r="AD660"/>
      <c r="AE660"/>
      <c r="AF660"/>
      <c r="AG660"/>
      <c r="AH660"/>
      <c r="AI660"/>
      <c r="AJ660"/>
      <c r="AK660"/>
      <c r="AL660"/>
      <c r="AM660"/>
      <c r="AN660"/>
      <c r="AO660"/>
    </row>
    <row r="661" spans="1:41" s="2" customFormat="1" x14ac:dyDescent="0.15">
      <c r="A661"/>
      <c r="B661"/>
      <c r="C661"/>
      <c r="D661"/>
      <c r="E661"/>
      <c r="F661"/>
      <c r="G661"/>
      <c r="H661"/>
      <c r="I661"/>
      <c r="J661"/>
      <c r="K661"/>
      <c r="L661"/>
      <c r="M661"/>
      <c r="N661"/>
      <c r="O661"/>
      <c r="P661"/>
      <c r="Q661"/>
      <c r="R661"/>
      <c r="S661"/>
      <c r="T661"/>
      <c r="U661"/>
      <c r="V661"/>
      <c r="W661"/>
      <c r="X661"/>
      <c r="Y661"/>
      <c r="Z661"/>
      <c r="AA661"/>
      <c r="AB661"/>
      <c r="AC661"/>
      <c r="AD661"/>
      <c r="AE661"/>
      <c r="AF661"/>
      <c r="AG661"/>
      <c r="AH661"/>
      <c r="AI661"/>
      <c r="AJ661"/>
      <c r="AK661"/>
      <c r="AL661"/>
      <c r="AM661"/>
      <c r="AN661"/>
      <c r="AO661"/>
    </row>
    <row r="662" spans="1:41" s="2" customFormat="1" x14ac:dyDescent="0.15">
      <c r="A662"/>
      <c r="B662"/>
      <c r="C662"/>
      <c r="D662"/>
      <c r="E662"/>
      <c r="F662"/>
      <c r="G662"/>
      <c r="H662"/>
      <c r="I662"/>
      <c r="J662"/>
      <c r="K662"/>
      <c r="L662"/>
      <c r="M662"/>
      <c r="N662"/>
      <c r="O662"/>
      <c r="P662"/>
      <c r="Q662"/>
      <c r="R662"/>
      <c r="S662"/>
      <c r="T662"/>
      <c r="U662"/>
      <c r="V662"/>
      <c r="W662"/>
      <c r="X662"/>
      <c r="Y662"/>
      <c r="Z662"/>
      <c r="AA662"/>
      <c r="AB662"/>
      <c r="AC662"/>
      <c r="AD662"/>
      <c r="AE662"/>
      <c r="AF662"/>
      <c r="AG662"/>
      <c r="AH662"/>
      <c r="AI662"/>
      <c r="AJ662"/>
      <c r="AK662"/>
      <c r="AL662"/>
      <c r="AM662"/>
      <c r="AN662"/>
      <c r="AO662"/>
    </row>
    <row r="663" spans="1:41" s="2" customFormat="1" x14ac:dyDescent="0.15">
      <c r="A663"/>
      <c r="B663"/>
      <c r="C663"/>
      <c r="D663"/>
      <c r="E663"/>
      <c r="F663"/>
      <c r="G663"/>
      <c r="H663"/>
      <c r="I663"/>
      <c r="J663"/>
      <c r="K663"/>
      <c r="L663"/>
      <c r="M663"/>
      <c r="N663"/>
      <c r="O663"/>
      <c r="P663"/>
      <c r="Q663"/>
      <c r="R663"/>
      <c r="S663"/>
      <c r="T663"/>
      <c r="U663"/>
      <c r="V663"/>
      <c r="W663"/>
      <c r="X663"/>
      <c r="Y663"/>
      <c r="Z663"/>
      <c r="AA663"/>
      <c r="AB663"/>
      <c r="AC663"/>
      <c r="AD663"/>
      <c r="AE663"/>
      <c r="AF663"/>
      <c r="AG663"/>
      <c r="AH663"/>
      <c r="AI663"/>
      <c r="AJ663"/>
      <c r="AK663"/>
      <c r="AL663"/>
      <c r="AM663"/>
      <c r="AN663"/>
      <c r="AO663"/>
    </row>
    <row r="664" spans="1:41" s="2" customFormat="1" x14ac:dyDescent="0.15">
      <c r="A664"/>
      <c r="B664"/>
      <c r="C664"/>
      <c r="D664"/>
      <c r="E664"/>
      <c r="F664"/>
      <c r="G664"/>
      <c r="H664"/>
      <c r="I664"/>
      <c r="J664"/>
      <c r="K664"/>
      <c r="L664"/>
      <c r="M664"/>
      <c r="N664"/>
      <c r="O664"/>
      <c r="P664"/>
      <c r="Q664"/>
      <c r="R664"/>
      <c r="S664"/>
      <c r="T664"/>
      <c r="U664"/>
      <c r="V664"/>
      <c r="W664"/>
      <c r="X664"/>
      <c r="Y664"/>
      <c r="Z664"/>
      <c r="AA664"/>
      <c r="AB664"/>
      <c r="AC664"/>
      <c r="AD664"/>
      <c r="AE664"/>
      <c r="AF664"/>
      <c r="AG664"/>
      <c r="AH664"/>
      <c r="AI664"/>
      <c r="AJ664"/>
      <c r="AK664"/>
      <c r="AL664"/>
      <c r="AM664"/>
      <c r="AN664"/>
      <c r="AO664"/>
    </row>
    <row r="665" spans="1:41" s="2" customFormat="1" x14ac:dyDescent="0.15">
      <c r="A665"/>
      <c r="B665"/>
      <c r="C665"/>
      <c r="D665"/>
      <c r="E665"/>
      <c r="F665"/>
      <c r="G665"/>
      <c r="H665"/>
      <c r="I665"/>
      <c r="J665"/>
      <c r="K665"/>
      <c r="L665"/>
      <c r="M665"/>
      <c r="N665"/>
      <c r="O665"/>
      <c r="P665"/>
      <c r="Q665"/>
      <c r="R665"/>
      <c r="S665"/>
      <c r="T665"/>
      <c r="U665"/>
      <c r="V665"/>
      <c r="W665"/>
      <c r="X665"/>
      <c r="Y665"/>
      <c r="Z665"/>
      <c r="AA665"/>
      <c r="AB665"/>
      <c r="AC665"/>
      <c r="AD665"/>
      <c r="AE665"/>
      <c r="AF665"/>
      <c r="AG665"/>
      <c r="AH665"/>
      <c r="AI665"/>
      <c r="AJ665"/>
      <c r="AK665"/>
      <c r="AL665"/>
      <c r="AM665"/>
      <c r="AN665"/>
      <c r="AO665"/>
    </row>
    <row r="666" spans="1:41" s="2" customFormat="1" x14ac:dyDescent="0.15">
      <c r="A666"/>
      <c r="B666"/>
      <c r="C666"/>
      <c r="D666"/>
      <c r="E666"/>
      <c r="F666"/>
      <c r="G666"/>
      <c r="H666"/>
      <c r="I666"/>
      <c r="J666"/>
      <c r="K666"/>
      <c r="L666"/>
      <c r="M666"/>
      <c r="N666"/>
      <c r="O666"/>
      <c r="P666"/>
      <c r="Q666"/>
      <c r="R666"/>
      <c r="S666"/>
      <c r="T666"/>
      <c r="U666"/>
      <c r="V666"/>
      <c r="W666"/>
      <c r="X666"/>
      <c r="Y666"/>
      <c r="Z666"/>
      <c r="AA666"/>
      <c r="AB666"/>
      <c r="AC666"/>
      <c r="AD666"/>
      <c r="AE666"/>
      <c r="AF666"/>
      <c r="AG666"/>
      <c r="AH666"/>
      <c r="AI666"/>
      <c r="AJ666"/>
      <c r="AK666"/>
      <c r="AL666"/>
      <c r="AM666"/>
      <c r="AN666"/>
      <c r="AO666"/>
    </row>
    <row r="667" spans="1:41" s="2" customFormat="1" x14ac:dyDescent="0.15">
      <c r="A667"/>
      <c r="B667"/>
      <c r="C667"/>
      <c r="D667"/>
      <c r="E667"/>
      <c r="F667"/>
      <c r="G667"/>
      <c r="H667"/>
      <c r="I667"/>
      <c r="J667"/>
      <c r="K667"/>
      <c r="L667"/>
      <c r="M667"/>
      <c r="N667"/>
      <c r="O667"/>
      <c r="P667"/>
      <c r="Q667"/>
      <c r="R667"/>
      <c r="S667"/>
      <c r="T667"/>
      <c r="U667"/>
      <c r="V667"/>
      <c r="W667"/>
      <c r="X667"/>
      <c r="Y667"/>
      <c r="Z667"/>
      <c r="AA667"/>
      <c r="AB667"/>
      <c r="AC667"/>
      <c r="AD667"/>
      <c r="AE667"/>
      <c r="AF667"/>
      <c r="AG667"/>
      <c r="AH667"/>
      <c r="AI667"/>
      <c r="AJ667"/>
      <c r="AK667"/>
      <c r="AL667"/>
      <c r="AM667"/>
      <c r="AN667"/>
      <c r="AO667"/>
    </row>
    <row r="668" spans="1:41" s="2" customFormat="1" x14ac:dyDescent="0.15">
      <c r="A668"/>
      <c r="B668"/>
      <c r="C668"/>
      <c r="D668"/>
      <c r="E668"/>
      <c r="F668"/>
      <c r="G668"/>
      <c r="H668"/>
      <c r="I668"/>
      <c r="J668"/>
      <c r="K668"/>
      <c r="L668"/>
      <c r="M668"/>
      <c r="N668"/>
      <c r="O668"/>
      <c r="P668"/>
      <c r="Q668"/>
      <c r="R668"/>
      <c r="S668"/>
      <c r="T668"/>
      <c r="U668"/>
      <c r="V668"/>
      <c r="W668"/>
      <c r="X668"/>
      <c r="Y668"/>
      <c r="Z668"/>
      <c r="AA668"/>
      <c r="AB668"/>
      <c r="AC668"/>
      <c r="AD668"/>
      <c r="AE668"/>
      <c r="AF668"/>
      <c r="AG668"/>
      <c r="AH668"/>
      <c r="AI668"/>
      <c r="AJ668"/>
      <c r="AK668"/>
      <c r="AL668"/>
      <c r="AM668"/>
      <c r="AN668"/>
      <c r="AO668"/>
    </row>
    <row r="669" spans="1:41" s="2" customFormat="1" x14ac:dyDescent="0.15">
      <c r="A669"/>
      <c r="B669"/>
      <c r="C669"/>
      <c r="D669"/>
      <c r="E669"/>
      <c r="F669"/>
      <c r="G669"/>
      <c r="H669"/>
      <c r="I669"/>
      <c r="J669"/>
      <c r="K669"/>
      <c r="L669"/>
      <c r="M669"/>
      <c r="N669"/>
      <c r="O669"/>
      <c r="P669"/>
      <c r="Q669"/>
      <c r="R669"/>
      <c r="S669"/>
      <c r="T669"/>
      <c r="U669"/>
      <c r="V669"/>
      <c r="W669"/>
      <c r="X669"/>
      <c r="Y669"/>
      <c r="Z669"/>
      <c r="AA669"/>
      <c r="AB669"/>
      <c r="AC669"/>
      <c r="AD669"/>
      <c r="AE669"/>
      <c r="AF669"/>
      <c r="AG669"/>
      <c r="AH669"/>
      <c r="AI669"/>
      <c r="AJ669"/>
      <c r="AK669"/>
      <c r="AL669"/>
      <c r="AM669"/>
      <c r="AN669"/>
      <c r="AO669"/>
    </row>
    <row r="670" spans="1:41" s="2" customFormat="1" x14ac:dyDescent="0.15">
      <c r="A670"/>
      <c r="B670"/>
      <c r="C670"/>
      <c r="D670"/>
      <c r="E670"/>
      <c r="F670"/>
      <c r="G670"/>
      <c r="H670"/>
      <c r="I670"/>
      <c r="J670"/>
      <c r="K670"/>
      <c r="L670"/>
      <c r="M670"/>
      <c r="N670"/>
      <c r="O670"/>
      <c r="P670"/>
      <c r="Q670"/>
      <c r="R670"/>
      <c r="S670"/>
      <c r="T670"/>
      <c r="U670"/>
      <c r="V670"/>
      <c r="W670"/>
      <c r="X670"/>
      <c r="Y670"/>
      <c r="Z670"/>
      <c r="AA670"/>
      <c r="AB670"/>
      <c r="AC670"/>
      <c r="AD670"/>
      <c r="AE670"/>
      <c r="AF670"/>
      <c r="AG670"/>
      <c r="AH670"/>
      <c r="AI670"/>
      <c r="AJ670"/>
      <c r="AK670"/>
      <c r="AL670"/>
      <c r="AM670"/>
      <c r="AN670"/>
      <c r="AO670"/>
    </row>
    <row r="671" spans="1:41" s="2" customFormat="1" x14ac:dyDescent="0.15">
      <c r="A671"/>
      <c r="B671"/>
      <c r="C671"/>
      <c r="D671"/>
      <c r="E671"/>
      <c r="F671"/>
      <c r="G671"/>
      <c r="H671"/>
      <c r="I671"/>
      <c r="J671"/>
      <c r="K671"/>
      <c r="L671"/>
      <c r="M671"/>
      <c r="N671"/>
      <c r="O671"/>
      <c r="P671"/>
      <c r="Q671"/>
      <c r="R671"/>
      <c r="S671"/>
      <c r="T671"/>
      <c r="U671"/>
      <c r="V671"/>
      <c r="W671"/>
      <c r="X671"/>
      <c r="Y671"/>
      <c r="Z671"/>
      <c r="AA671"/>
      <c r="AB671"/>
      <c r="AC671"/>
      <c r="AD671"/>
      <c r="AE671"/>
      <c r="AF671"/>
      <c r="AG671"/>
      <c r="AH671"/>
      <c r="AI671"/>
      <c r="AJ671"/>
      <c r="AK671"/>
      <c r="AL671"/>
      <c r="AM671"/>
      <c r="AN671"/>
      <c r="AO671"/>
    </row>
    <row r="672" spans="1:41" s="2" customFormat="1" x14ac:dyDescent="0.15">
      <c r="A672"/>
      <c r="B672"/>
      <c r="C672"/>
      <c r="D672"/>
      <c r="E672"/>
      <c r="F672"/>
      <c r="G672"/>
      <c r="H672"/>
      <c r="I672"/>
      <c r="J672"/>
      <c r="K672"/>
      <c r="L672"/>
      <c r="M672"/>
      <c r="N672"/>
      <c r="O672"/>
      <c r="P672"/>
      <c r="Q672"/>
      <c r="R672"/>
      <c r="S672"/>
      <c r="T672"/>
      <c r="U672"/>
      <c r="V672"/>
      <c r="W672"/>
      <c r="X672"/>
      <c r="Y672"/>
      <c r="Z672"/>
      <c r="AA672"/>
      <c r="AB672"/>
      <c r="AC672"/>
      <c r="AD672"/>
      <c r="AE672"/>
      <c r="AF672"/>
      <c r="AG672"/>
      <c r="AH672"/>
      <c r="AI672"/>
      <c r="AJ672"/>
      <c r="AK672"/>
      <c r="AL672"/>
      <c r="AM672"/>
      <c r="AN672"/>
      <c r="AO672"/>
    </row>
    <row r="673" spans="1:41" s="2" customFormat="1" x14ac:dyDescent="0.15">
      <c r="A673"/>
      <c r="B673"/>
      <c r="C673"/>
      <c r="D673"/>
      <c r="E673"/>
      <c r="F673"/>
      <c r="G673"/>
      <c r="H673"/>
      <c r="I673"/>
      <c r="J673"/>
      <c r="K673"/>
      <c r="L673"/>
      <c r="M673"/>
      <c r="N673"/>
      <c r="O673"/>
      <c r="P673"/>
      <c r="Q673"/>
      <c r="R673"/>
      <c r="S673"/>
      <c r="T673"/>
      <c r="U673"/>
      <c r="V673"/>
      <c r="W673"/>
      <c r="X673"/>
      <c r="Y673"/>
      <c r="Z673"/>
      <c r="AA673"/>
      <c r="AB673"/>
      <c r="AC673"/>
      <c r="AD673"/>
      <c r="AE673"/>
      <c r="AF673"/>
      <c r="AG673"/>
      <c r="AH673"/>
      <c r="AI673"/>
      <c r="AJ673"/>
      <c r="AK673"/>
      <c r="AL673"/>
      <c r="AM673"/>
      <c r="AN673"/>
      <c r="AO673"/>
    </row>
    <row r="674" spans="1:41" s="2" customFormat="1" x14ac:dyDescent="0.15">
      <c r="A674"/>
      <c r="B674"/>
      <c r="C674"/>
      <c r="D674"/>
      <c r="E674"/>
      <c r="F674"/>
      <c r="G674"/>
      <c r="H674"/>
      <c r="I674"/>
      <c r="J674"/>
      <c r="K674"/>
      <c r="L674"/>
      <c r="M674"/>
      <c r="N674"/>
      <c r="O674"/>
      <c r="P674"/>
      <c r="Q674"/>
      <c r="R674"/>
      <c r="S674"/>
      <c r="T674"/>
      <c r="U674"/>
      <c r="V674"/>
      <c r="W674"/>
      <c r="X674"/>
      <c r="Y674"/>
      <c r="Z674"/>
      <c r="AA674"/>
      <c r="AB674"/>
      <c r="AC674"/>
      <c r="AD674"/>
      <c r="AE674"/>
      <c r="AF674"/>
      <c r="AG674"/>
      <c r="AH674"/>
      <c r="AI674"/>
      <c r="AJ674"/>
      <c r="AK674"/>
      <c r="AL674"/>
      <c r="AM674"/>
      <c r="AN674"/>
      <c r="AO674"/>
    </row>
    <row r="675" spans="1:41" s="2" customFormat="1" x14ac:dyDescent="0.15">
      <c r="A675"/>
      <c r="B675"/>
      <c r="C675"/>
      <c r="D675"/>
      <c r="E675"/>
      <c r="F675"/>
      <c r="G675"/>
      <c r="H675"/>
      <c r="I675"/>
      <c r="J675"/>
      <c r="K675"/>
      <c r="L675"/>
      <c r="M675"/>
      <c r="N675"/>
      <c r="O675"/>
      <c r="P675"/>
      <c r="Q675"/>
      <c r="R675"/>
      <c r="S675"/>
      <c r="T675"/>
      <c r="U675"/>
      <c r="V675"/>
      <c r="W675"/>
      <c r="X675"/>
      <c r="Y675"/>
      <c r="Z675"/>
      <c r="AA675"/>
      <c r="AB675"/>
      <c r="AC675"/>
      <c r="AD675"/>
      <c r="AE675"/>
      <c r="AF675"/>
      <c r="AG675"/>
      <c r="AH675"/>
      <c r="AI675"/>
      <c r="AJ675"/>
      <c r="AK675"/>
      <c r="AL675"/>
      <c r="AM675"/>
      <c r="AN675"/>
      <c r="AO675"/>
    </row>
    <row r="676" spans="1:41" s="2" customFormat="1" x14ac:dyDescent="0.15">
      <c r="A676"/>
      <c r="B676"/>
      <c r="C676"/>
      <c r="D676"/>
      <c r="E676"/>
      <c r="F676"/>
      <c r="G676"/>
      <c r="H676"/>
      <c r="I676"/>
      <c r="J676"/>
      <c r="K676"/>
      <c r="L676"/>
      <c r="M676"/>
      <c r="N676"/>
      <c r="O676"/>
      <c r="P676"/>
      <c r="Q676"/>
      <c r="R676"/>
      <c r="S676"/>
      <c r="T676"/>
      <c r="U676"/>
      <c r="V676"/>
      <c r="W676"/>
      <c r="X676"/>
      <c r="Y676"/>
      <c r="Z676"/>
      <c r="AA676"/>
      <c r="AB676"/>
      <c r="AC676"/>
      <c r="AD676"/>
      <c r="AE676"/>
      <c r="AF676"/>
      <c r="AG676"/>
      <c r="AH676"/>
      <c r="AI676"/>
      <c r="AJ676"/>
      <c r="AK676"/>
      <c r="AL676"/>
      <c r="AM676"/>
      <c r="AN676"/>
      <c r="AO676"/>
    </row>
    <row r="677" spans="1:41" s="2" customFormat="1" x14ac:dyDescent="0.15">
      <c r="A677"/>
      <c r="B677"/>
      <c r="C677"/>
      <c r="D677"/>
      <c r="E677"/>
      <c r="F677"/>
      <c r="G677"/>
      <c r="H677"/>
      <c r="I677"/>
      <c r="J677"/>
      <c r="K677"/>
      <c r="L677"/>
      <c r="M677"/>
      <c r="N677"/>
      <c r="O677"/>
      <c r="P677"/>
      <c r="Q677"/>
      <c r="R677"/>
      <c r="S677"/>
      <c r="T677"/>
      <c r="U677"/>
      <c r="V677"/>
      <c r="W677"/>
      <c r="X677"/>
      <c r="Y677"/>
      <c r="Z677"/>
      <c r="AA677"/>
      <c r="AB677"/>
      <c r="AC677"/>
      <c r="AD677"/>
      <c r="AE677"/>
      <c r="AF677"/>
      <c r="AG677"/>
      <c r="AH677"/>
      <c r="AI677"/>
      <c r="AJ677"/>
      <c r="AK677"/>
      <c r="AL677"/>
      <c r="AM677"/>
      <c r="AN677"/>
      <c r="AO677"/>
    </row>
    <row r="678" spans="1:41" s="2" customFormat="1" x14ac:dyDescent="0.15">
      <c r="A678"/>
      <c r="B678"/>
      <c r="C678"/>
      <c r="D678"/>
      <c r="E678"/>
      <c r="F678"/>
      <c r="G678"/>
      <c r="H678"/>
      <c r="I678"/>
      <c r="J678"/>
      <c r="K678"/>
      <c r="L678"/>
      <c r="M678"/>
      <c r="N678"/>
      <c r="O678"/>
      <c r="P678"/>
      <c r="Q678"/>
      <c r="R678"/>
      <c r="S678"/>
      <c r="T678"/>
      <c r="U678"/>
      <c r="V678"/>
      <c r="W678"/>
      <c r="X678"/>
      <c r="Y678"/>
      <c r="Z678"/>
      <c r="AA678"/>
      <c r="AB678"/>
      <c r="AC678"/>
      <c r="AD678"/>
      <c r="AE678"/>
      <c r="AF678"/>
      <c r="AG678"/>
      <c r="AH678"/>
      <c r="AI678"/>
      <c r="AJ678"/>
      <c r="AK678"/>
      <c r="AL678"/>
      <c r="AM678"/>
      <c r="AN678"/>
      <c r="AO678"/>
    </row>
    <row r="679" spans="1:41" s="2" customFormat="1" x14ac:dyDescent="0.15">
      <c r="A679"/>
      <c r="B679"/>
      <c r="C679"/>
      <c r="D679"/>
      <c r="E679"/>
      <c r="F679"/>
      <c r="G679"/>
      <c r="H679"/>
      <c r="I679"/>
      <c r="J679"/>
      <c r="K679"/>
      <c r="L679"/>
      <c r="M679"/>
      <c r="N679"/>
      <c r="O679"/>
      <c r="P679"/>
      <c r="Q679"/>
      <c r="R679"/>
      <c r="S679"/>
      <c r="T679"/>
      <c r="U679"/>
      <c r="V679"/>
      <c r="W679"/>
      <c r="X679"/>
      <c r="Y679"/>
      <c r="Z679"/>
      <c r="AA679"/>
      <c r="AB679"/>
      <c r="AC679"/>
      <c r="AD679"/>
      <c r="AE679"/>
      <c r="AF679"/>
      <c r="AG679"/>
      <c r="AH679"/>
      <c r="AI679"/>
      <c r="AJ679"/>
      <c r="AK679"/>
      <c r="AL679"/>
      <c r="AM679"/>
      <c r="AN679"/>
      <c r="AO679"/>
    </row>
    <row r="680" spans="1:41" s="2" customFormat="1" x14ac:dyDescent="0.15">
      <c r="A680"/>
      <c r="B680"/>
      <c r="C680"/>
      <c r="D680"/>
      <c r="E680"/>
      <c r="F680"/>
      <c r="G680"/>
      <c r="H680"/>
      <c r="I680"/>
      <c r="J680"/>
      <c r="K680"/>
      <c r="L680"/>
      <c r="M680"/>
      <c r="N680"/>
      <c r="O680"/>
      <c r="P680"/>
      <c r="Q680"/>
      <c r="R680"/>
      <c r="S680"/>
      <c r="T680"/>
      <c r="U680"/>
      <c r="V680"/>
      <c r="W680"/>
      <c r="X680"/>
      <c r="Y680"/>
      <c r="Z680"/>
      <c r="AA680"/>
      <c r="AB680"/>
      <c r="AC680"/>
      <c r="AD680"/>
      <c r="AE680"/>
      <c r="AF680"/>
      <c r="AG680"/>
      <c r="AH680"/>
      <c r="AI680"/>
      <c r="AJ680"/>
      <c r="AK680"/>
      <c r="AL680"/>
      <c r="AM680"/>
      <c r="AN680"/>
      <c r="AO680"/>
    </row>
    <row r="681" spans="1:41" s="2" customFormat="1" x14ac:dyDescent="0.15">
      <c r="A681"/>
      <c r="B681"/>
      <c r="C681"/>
      <c r="D681"/>
      <c r="E681"/>
      <c r="F681"/>
      <c r="G681"/>
      <c r="H681"/>
      <c r="I681"/>
      <c r="J681"/>
      <c r="K681"/>
      <c r="L681"/>
      <c r="M681"/>
      <c r="N681"/>
      <c r="O681"/>
      <c r="P681"/>
      <c r="Q681"/>
      <c r="R681"/>
      <c r="S681"/>
      <c r="T681"/>
      <c r="U681"/>
      <c r="V681"/>
      <c r="W681"/>
      <c r="X681"/>
      <c r="Y681"/>
      <c r="Z681"/>
      <c r="AA681"/>
      <c r="AB681"/>
      <c r="AC681"/>
      <c r="AD681"/>
      <c r="AE681"/>
      <c r="AF681"/>
      <c r="AG681"/>
      <c r="AH681"/>
      <c r="AI681"/>
      <c r="AJ681"/>
      <c r="AK681"/>
      <c r="AL681"/>
      <c r="AM681"/>
      <c r="AN681"/>
      <c r="AO681"/>
    </row>
    <row r="682" spans="1:41" s="2" customFormat="1" x14ac:dyDescent="0.15">
      <c r="A682"/>
      <c r="B682"/>
      <c r="C682"/>
      <c r="D682"/>
      <c r="E682"/>
      <c r="F682"/>
      <c r="G682"/>
      <c r="H682"/>
      <c r="I682"/>
      <c r="J682"/>
      <c r="K682"/>
      <c r="L682"/>
      <c r="M682"/>
      <c r="N682"/>
      <c r="O682"/>
      <c r="P682"/>
      <c r="Q682"/>
      <c r="R682"/>
      <c r="S682"/>
      <c r="T682"/>
      <c r="U682"/>
      <c r="V682"/>
      <c r="W682"/>
      <c r="X682"/>
      <c r="Y682"/>
      <c r="Z682"/>
      <c r="AA682"/>
      <c r="AB682"/>
      <c r="AC682"/>
      <c r="AD682"/>
      <c r="AE682"/>
      <c r="AF682"/>
      <c r="AG682"/>
      <c r="AH682"/>
      <c r="AI682"/>
      <c r="AJ682"/>
      <c r="AK682"/>
      <c r="AL682"/>
      <c r="AM682"/>
      <c r="AN682"/>
      <c r="AO682"/>
    </row>
    <row r="683" spans="1:41" s="2" customFormat="1" x14ac:dyDescent="0.15">
      <c r="A683"/>
      <c r="B683"/>
      <c r="C683"/>
      <c r="D683"/>
      <c r="E683"/>
      <c r="F683"/>
      <c r="G683"/>
      <c r="H683"/>
      <c r="I683"/>
      <c r="J683"/>
      <c r="K683"/>
      <c r="L683"/>
      <c r="M683"/>
      <c r="N683"/>
      <c r="O683"/>
      <c r="P683"/>
      <c r="Q683"/>
      <c r="R683"/>
      <c r="S683"/>
      <c r="T683"/>
      <c r="U683"/>
      <c r="V683"/>
      <c r="W683"/>
      <c r="X683"/>
      <c r="Y683"/>
      <c r="Z683"/>
      <c r="AA683"/>
      <c r="AB683"/>
      <c r="AC683"/>
      <c r="AD683"/>
      <c r="AE683"/>
      <c r="AF683"/>
      <c r="AG683"/>
      <c r="AH683"/>
      <c r="AI683"/>
      <c r="AJ683"/>
      <c r="AK683"/>
      <c r="AL683"/>
      <c r="AM683"/>
      <c r="AN683"/>
      <c r="AO683"/>
    </row>
    <row r="684" spans="1:41" s="2" customFormat="1" x14ac:dyDescent="0.15">
      <c r="A684"/>
      <c r="B684"/>
      <c r="C684"/>
      <c r="D684"/>
      <c r="E684"/>
      <c r="F684"/>
      <c r="G684"/>
      <c r="H684"/>
      <c r="I684"/>
      <c r="J684"/>
      <c r="K684"/>
      <c r="L684"/>
      <c r="M684"/>
      <c r="N684"/>
      <c r="O684"/>
      <c r="P684"/>
      <c r="Q684"/>
      <c r="R684"/>
      <c r="S684"/>
      <c r="T684"/>
      <c r="U684"/>
      <c r="V684"/>
      <c r="W684"/>
      <c r="X684"/>
      <c r="Y684"/>
      <c r="Z684"/>
      <c r="AA684"/>
      <c r="AB684"/>
      <c r="AC684"/>
      <c r="AD684"/>
      <c r="AE684"/>
      <c r="AF684"/>
      <c r="AG684"/>
      <c r="AH684"/>
      <c r="AI684"/>
      <c r="AJ684"/>
      <c r="AK684"/>
      <c r="AL684"/>
      <c r="AM684"/>
      <c r="AN684"/>
      <c r="AO684"/>
    </row>
    <row r="685" spans="1:41" s="2" customFormat="1" x14ac:dyDescent="0.15">
      <c r="A685"/>
      <c r="B685"/>
      <c r="C685"/>
      <c r="D685"/>
      <c r="E685"/>
      <c r="F685"/>
      <c r="G685"/>
      <c r="H685"/>
      <c r="I685"/>
      <c r="J685"/>
      <c r="K685"/>
      <c r="L685"/>
      <c r="M685"/>
      <c r="N685"/>
      <c r="O685"/>
      <c r="P685"/>
      <c r="Q685"/>
      <c r="R685"/>
      <c r="S685"/>
      <c r="T685"/>
      <c r="U685"/>
      <c r="V685"/>
      <c r="W685"/>
      <c r="X685"/>
      <c r="Y685"/>
      <c r="Z685"/>
      <c r="AA685"/>
      <c r="AB685"/>
      <c r="AC685"/>
      <c r="AD685"/>
      <c r="AE685"/>
      <c r="AF685"/>
      <c r="AG685"/>
      <c r="AH685"/>
      <c r="AI685"/>
      <c r="AJ685"/>
      <c r="AK685"/>
      <c r="AL685"/>
      <c r="AM685"/>
      <c r="AN685"/>
      <c r="AO685"/>
    </row>
    <row r="686" spans="1:41" s="2" customFormat="1" x14ac:dyDescent="0.15">
      <c r="A686"/>
      <c r="B686"/>
      <c r="C686"/>
      <c r="D686"/>
      <c r="E686"/>
      <c r="F686"/>
      <c r="G686"/>
      <c r="H686"/>
      <c r="I686"/>
      <c r="J686"/>
      <c r="K686"/>
      <c r="L686"/>
      <c r="M686"/>
      <c r="N686"/>
      <c r="O686"/>
      <c r="P686"/>
      <c r="Q686"/>
      <c r="R686"/>
      <c r="S686"/>
      <c r="T686"/>
      <c r="U686"/>
      <c r="V686"/>
      <c r="W686"/>
      <c r="X686"/>
      <c r="Y686"/>
      <c r="Z686"/>
      <c r="AA686"/>
      <c r="AB686"/>
      <c r="AC686"/>
      <c r="AD686"/>
      <c r="AE686"/>
      <c r="AF686"/>
      <c r="AG686"/>
      <c r="AH686"/>
      <c r="AI686"/>
      <c r="AJ686"/>
      <c r="AK686"/>
      <c r="AL686"/>
      <c r="AM686"/>
      <c r="AN686"/>
      <c r="AO686"/>
    </row>
    <row r="687" spans="1:41" s="2" customFormat="1" x14ac:dyDescent="0.15">
      <c r="A687"/>
      <c r="B687"/>
      <c r="C687"/>
      <c r="D687"/>
      <c r="E687"/>
      <c r="F687"/>
      <c r="G687"/>
      <c r="H687"/>
      <c r="I687"/>
      <c r="J687"/>
      <c r="K687"/>
      <c r="L687"/>
      <c r="M687"/>
      <c r="N687"/>
      <c r="O687"/>
      <c r="P687"/>
      <c r="Q687"/>
      <c r="R687"/>
      <c r="S687"/>
      <c r="T687"/>
      <c r="U687"/>
      <c r="V687"/>
      <c r="W687"/>
      <c r="X687"/>
      <c r="Y687"/>
      <c r="Z687"/>
      <c r="AA687"/>
      <c r="AB687"/>
      <c r="AC687"/>
      <c r="AD687"/>
      <c r="AE687"/>
      <c r="AF687"/>
      <c r="AG687"/>
      <c r="AH687"/>
      <c r="AI687"/>
      <c r="AJ687"/>
      <c r="AK687"/>
      <c r="AL687"/>
      <c r="AM687"/>
      <c r="AN687"/>
      <c r="AO687"/>
    </row>
    <row r="688" spans="1:41" s="2" customFormat="1" x14ac:dyDescent="0.15">
      <c r="A688"/>
      <c r="B688"/>
      <c r="C688"/>
      <c r="D688"/>
      <c r="E688"/>
      <c r="F688"/>
      <c r="G688"/>
      <c r="H688"/>
      <c r="I688"/>
      <c r="J688"/>
      <c r="K688"/>
      <c r="L688"/>
      <c r="M688"/>
      <c r="N688"/>
      <c r="O688"/>
      <c r="P688"/>
      <c r="Q688"/>
      <c r="R688"/>
      <c r="S688"/>
      <c r="T688"/>
      <c r="U688"/>
      <c r="V688"/>
      <c r="W688"/>
      <c r="X688"/>
      <c r="Y688"/>
      <c r="Z688"/>
      <c r="AA688"/>
      <c r="AB688"/>
      <c r="AC688"/>
      <c r="AD688"/>
      <c r="AE688"/>
      <c r="AF688"/>
      <c r="AG688"/>
      <c r="AH688"/>
      <c r="AI688"/>
      <c r="AJ688"/>
      <c r="AK688"/>
      <c r="AL688"/>
      <c r="AM688"/>
      <c r="AN688"/>
      <c r="AO688"/>
    </row>
    <row r="689" spans="1:41" s="2" customFormat="1" x14ac:dyDescent="0.15">
      <c r="A689"/>
      <c r="B689"/>
      <c r="C689"/>
      <c r="D689"/>
      <c r="E689"/>
      <c r="F689"/>
      <c r="G689"/>
      <c r="H689"/>
      <c r="I689"/>
      <c r="J689"/>
      <c r="K689"/>
      <c r="L689"/>
      <c r="M689"/>
      <c r="N689"/>
      <c r="O689"/>
      <c r="P689"/>
      <c r="Q689"/>
      <c r="R689"/>
      <c r="S689"/>
      <c r="T689"/>
      <c r="U689"/>
      <c r="V689"/>
      <c r="W689"/>
      <c r="X689"/>
      <c r="Y689"/>
      <c r="Z689"/>
      <c r="AA689"/>
      <c r="AB689"/>
      <c r="AC689"/>
      <c r="AD689"/>
      <c r="AE689"/>
      <c r="AF689"/>
      <c r="AG689"/>
      <c r="AH689"/>
      <c r="AI689"/>
      <c r="AJ689"/>
      <c r="AK689"/>
      <c r="AL689"/>
      <c r="AM689"/>
      <c r="AN689"/>
      <c r="AO689"/>
    </row>
    <row r="690" spans="1:41" s="2" customFormat="1" x14ac:dyDescent="0.15">
      <c r="A690"/>
      <c r="B690"/>
      <c r="C690"/>
      <c r="D690"/>
      <c r="E690"/>
      <c r="F690"/>
      <c r="G690"/>
      <c r="H690"/>
      <c r="I690"/>
      <c r="J690"/>
      <c r="K690"/>
      <c r="L690"/>
      <c r="M690"/>
      <c r="N690"/>
      <c r="O690"/>
      <c r="P690"/>
      <c r="Q690"/>
      <c r="R690"/>
      <c r="S690"/>
      <c r="T690"/>
      <c r="U690"/>
      <c r="V690"/>
      <c r="W690"/>
      <c r="X690"/>
      <c r="Y690"/>
      <c r="Z690"/>
      <c r="AA690"/>
      <c r="AB690"/>
      <c r="AC690"/>
      <c r="AD690"/>
      <c r="AE690"/>
      <c r="AF690"/>
      <c r="AG690"/>
      <c r="AH690"/>
      <c r="AI690"/>
      <c r="AJ690"/>
      <c r="AK690"/>
      <c r="AL690"/>
      <c r="AM690"/>
      <c r="AN690"/>
      <c r="AO690"/>
    </row>
    <row r="691" spans="1:41" s="2" customFormat="1" x14ac:dyDescent="0.15">
      <c r="A691"/>
      <c r="B691"/>
      <c r="C691"/>
      <c r="D691"/>
      <c r="E691"/>
      <c r="F691"/>
      <c r="G691"/>
      <c r="H691"/>
      <c r="I691"/>
      <c r="J691"/>
      <c r="K691"/>
      <c r="L691"/>
      <c r="M691"/>
      <c r="N691"/>
      <c r="O691"/>
      <c r="P691"/>
      <c r="Q691"/>
      <c r="R691"/>
      <c r="S691"/>
      <c r="T691"/>
      <c r="U691"/>
      <c r="V691"/>
      <c r="W691"/>
      <c r="X691"/>
      <c r="Y691"/>
      <c r="Z691"/>
      <c r="AA691"/>
      <c r="AB691"/>
      <c r="AC691"/>
      <c r="AD691"/>
      <c r="AE691"/>
      <c r="AF691"/>
      <c r="AG691"/>
      <c r="AH691"/>
      <c r="AI691"/>
      <c r="AJ691"/>
      <c r="AK691"/>
      <c r="AL691"/>
      <c r="AM691"/>
      <c r="AN691"/>
      <c r="AO691"/>
    </row>
    <row r="692" spans="1:41" s="2" customFormat="1" x14ac:dyDescent="0.15">
      <c r="A692"/>
      <c r="B692"/>
      <c r="C692"/>
      <c r="D692"/>
      <c r="E692"/>
      <c r="F692"/>
      <c r="G692"/>
      <c r="H692"/>
      <c r="I692"/>
      <c r="J692"/>
      <c r="K692"/>
      <c r="L692"/>
      <c r="M692"/>
      <c r="N692"/>
      <c r="O692"/>
      <c r="P692"/>
      <c r="Q692"/>
      <c r="R692"/>
      <c r="S692"/>
      <c r="T692"/>
      <c r="U692"/>
      <c r="V692"/>
      <c r="W692"/>
      <c r="X692"/>
      <c r="Y692"/>
      <c r="Z692"/>
      <c r="AA692"/>
      <c r="AB692"/>
      <c r="AC692"/>
      <c r="AD692"/>
      <c r="AE692"/>
      <c r="AF692"/>
      <c r="AG692"/>
      <c r="AH692"/>
      <c r="AI692"/>
      <c r="AJ692"/>
      <c r="AK692"/>
      <c r="AL692"/>
      <c r="AM692"/>
      <c r="AN692"/>
      <c r="AO692"/>
    </row>
    <row r="693" spans="1:41" s="2" customFormat="1" x14ac:dyDescent="0.15">
      <c r="A693"/>
      <c r="B693"/>
      <c r="C693"/>
      <c r="D693"/>
      <c r="E693"/>
      <c r="F693"/>
      <c r="G693"/>
      <c r="H693"/>
      <c r="I693"/>
      <c r="J693"/>
      <c r="K693"/>
      <c r="L693"/>
      <c r="M693"/>
      <c r="N693"/>
      <c r="O693"/>
      <c r="P693"/>
      <c r="Q693"/>
      <c r="R693"/>
      <c r="S693"/>
      <c r="T693"/>
      <c r="U693"/>
      <c r="V693"/>
      <c r="W693"/>
      <c r="X693"/>
      <c r="Y693"/>
      <c r="Z693"/>
      <c r="AA693"/>
      <c r="AB693"/>
      <c r="AC693"/>
      <c r="AD693"/>
      <c r="AE693"/>
      <c r="AF693"/>
      <c r="AG693"/>
      <c r="AH693"/>
      <c r="AI693"/>
      <c r="AJ693"/>
      <c r="AK693"/>
      <c r="AL693"/>
      <c r="AM693"/>
      <c r="AN693"/>
      <c r="AO693"/>
    </row>
    <row r="694" spans="1:41" s="2" customFormat="1" x14ac:dyDescent="0.15">
      <c r="A694"/>
      <c r="B694"/>
      <c r="C694"/>
      <c r="D694"/>
      <c r="E694"/>
      <c r="F694"/>
      <c r="G694"/>
      <c r="H694"/>
      <c r="I694"/>
      <c r="J694"/>
      <c r="K694"/>
      <c r="L694"/>
      <c r="M694"/>
      <c r="N694"/>
      <c r="O694"/>
      <c r="P694"/>
      <c r="Q694"/>
      <c r="R694"/>
      <c r="S694"/>
      <c r="T694"/>
      <c r="U694"/>
      <c r="V694"/>
      <c r="W694"/>
      <c r="X694"/>
      <c r="Y694"/>
      <c r="Z694"/>
      <c r="AA694"/>
      <c r="AB694"/>
      <c r="AC694"/>
      <c r="AD694"/>
      <c r="AE694"/>
      <c r="AF694"/>
      <c r="AG694"/>
      <c r="AH694"/>
      <c r="AI694"/>
      <c r="AJ694"/>
      <c r="AK694"/>
      <c r="AL694"/>
      <c r="AM694"/>
      <c r="AN694"/>
      <c r="AO694"/>
    </row>
    <row r="695" spans="1:41" s="2" customFormat="1" x14ac:dyDescent="0.15">
      <c r="A695"/>
      <c r="B695"/>
      <c r="C695"/>
      <c r="D695"/>
      <c r="E695"/>
      <c r="F695"/>
      <c r="G695"/>
      <c r="H695"/>
      <c r="I695"/>
      <c r="J695"/>
      <c r="K695"/>
      <c r="L695"/>
      <c r="M695"/>
      <c r="N695"/>
      <c r="O695"/>
      <c r="P695"/>
      <c r="Q695"/>
      <c r="R695"/>
      <c r="S695"/>
      <c r="T695"/>
      <c r="U695"/>
      <c r="V695"/>
      <c r="W695"/>
      <c r="X695"/>
      <c r="Y695"/>
      <c r="Z695"/>
      <c r="AA695"/>
      <c r="AB695"/>
      <c r="AC695"/>
      <c r="AD695"/>
      <c r="AE695"/>
      <c r="AF695"/>
      <c r="AG695"/>
      <c r="AH695"/>
      <c r="AI695"/>
      <c r="AJ695"/>
      <c r="AK695"/>
      <c r="AL695"/>
      <c r="AM695"/>
      <c r="AN695"/>
      <c r="AO695"/>
    </row>
    <row r="696" spans="1:41" s="2" customFormat="1" x14ac:dyDescent="0.15">
      <c r="A696"/>
      <c r="B696"/>
      <c r="C696"/>
      <c r="D696"/>
      <c r="E696"/>
      <c r="F696"/>
      <c r="G696"/>
      <c r="H696"/>
      <c r="I696"/>
      <c r="J696"/>
      <c r="K696"/>
      <c r="L696"/>
      <c r="M696"/>
      <c r="N696"/>
      <c r="O696"/>
      <c r="P696"/>
      <c r="Q696"/>
      <c r="R696"/>
      <c r="S696"/>
      <c r="T696"/>
      <c r="U696"/>
      <c r="V696"/>
      <c r="W696"/>
      <c r="X696"/>
      <c r="Y696"/>
      <c r="Z696"/>
      <c r="AA696"/>
      <c r="AB696"/>
      <c r="AC696"/>
      <c r="AD696"/>
      <c r="AE696"/>
      <c r="AF696"/>
      <c r="AG696"/>
      <c r="AH696"/>
      <c r="AI696"/>
      <c r="AJ696"/>
      <c r="AK696"/>
      <c r="AL696"/>
      <c r="AM696"/>
      <c r="AN696"/>
      <c r="AO696"/>
    </row>
    <row r="697" spans="1:41" s="2" customFormat="1" x14ac:dyDescent="0.15">
      <c r="A697"/>
      <c r="B697"/>
      <c r="C697"/>
      <c r="D697"/>
      <c r="E697"/>
      <c r="F697"/>
      <c r="G697"/>
      <c r="H697"/>
      <c r="I697"/>
      <c r="J697"/>
      <c r="K697"/>
      <c r="L697"/>
      <c r="M697"/>
      <c r="N697"/>
      <c r="O697"/>
      <c r="P697"/>
      <c r="Q697"/>
      <c r="R697"/>
      <c r="S697"/>
      <c r="T697"/>
      <c r="U697"/>
      <c r="V697"/>
      <c r="W697"/>
      <c r="X697"/>
      <c r="Y697"/>
      <c r="Z697"/>
      <c r="AA697"/>
      <c r="AB697"/>
      <c r="AC697"/>
      <c r="AD697"/>
      <c r="AE697"/>
      <c r="AF697"/>
      <c r="AG697"/>
      <c r="AH697"/>
      <c r="AI697"/>
      <c r="AJ697"/>
      <c r="AK697"/>
      <c r="AL697"/>
      <c r="AM697"/>
      <c r="AN697"/>
      <c r="AO697"/>
    </row>
    <row r="698" spans="1:41" s="2" customFormat="1" x14ac:dyDescent="0.15">
      <c r="A698"/>
      <c r="B698"/>
      <c r="C698"/>
      <c r="D698"/>
      <c r="E698"/>
      <c r="F698"/>
      <c r="G698"/>
      <c r="H698"/>
      <c r="I698"/>
      <c r="J698"/>
      <c r="K698"/>
      <c r="L698"/>
      <c r="M698"/>
      <c r="N698"/>
      <c r="O698"/>
      <c r="P698"/>
      <c r="Q698"/>
      <c r="R698"/>
      <c r="S698"/>
      <c r="T698"/>
      <c r="U698"/>
      <c r="V698"/>
      <c r="W698"/>
      <c r="X698"/>
      <c r="Y698"/>
      <c r="Z698"/>
      <c r="AA698"/>
      <c r="AB698"/>
      <c r="AC698"/>
      <c r="AD698"/>
      <c r="AE698"/>
      <c r="AF698"/>
      <c r="AG698"/>
      <c r="AH698"/>
      <c r="AI698"/>
      <c r="AJ698"/>
      <c r="AK698"/>
      <c r="AL698"/>
      <c r="AM698"/>
      <c r="AN698"/>
      <c r="AO698"/>
    </row>
    <row r="699" spans="1:41" s="2" customFormat="1" x14ac:dyDescent="0.15">
      <c r="A699"/>
      <c r="B699"/>
      <c r="C699"/>
      <c r="D699"/>
      <c r="E699"/>
      <c r="F699"/>
      <c r="G699"/>
      <c r="H699"/>
      <c r="I699"/>
      <c r="J699"/>
      <c r="K699"/>
      <c r="L699"/>
      <c r="M699"/>
      <c r="N699"/>
      <c r="O699"/>
      <c r="P699"/>
      <c r="Q699"/>
      <c r="R699"/>
      <c r="S699"/>
      <c r="T699"/>
      <c r="U699"/>
      <c r="V699"/>
      <c r="W699"/>
      <c r="X699"/>
      <c r="Y699"/>
      <c r="Z699"/>
      <c r="AA699"/>
      <c r="AB699"/>
      <c r="AC699"/>
      <c r="AD699"/>
      <c r="AE699"/>
      <c r="AF699"/>
      <c r="AG699"/>
      <c r="AH699"/>
      <c r="AI699"/>
      <c r="AJ699"/>
      <c r="AK699"/>
      <c r="AL699"/>
      <c r="AM699"/>
      <c r="AN699"/>
      <c r="AO699"/>
    </row>
    <row r="700" spans="1:41" s="2" customFormat="1" x14ac:dyDescent="0.15">
      <c r="A700"/>
      <c r="B700"/>
      <c r="C700"/>
      <c r="D700"/>
      <c r="E700"/>
      <c r="F700"/>
      <c r="G700"/>
      <c r="H700"/>
      <c r="I700"/>
      <c r="J700"/>
      <c r="K700"/>
      <c r="L700"/>
      <c r="M700"/>
      <c r="N700"/>
      <c r="O700"/>
      <c r="P700"/>
      <c r="Q700"/>
      <c r="R700"/>
      <c r="S700"/>
      <c r="T700"/>
      <c r="U700"/>
      <c r="V700"/>
      <c r="W700"/>
      <c r="X700"/>
      <c r="Y700"/>
      <c r="Z700"/>
      <c r="AA700"/>
      <c r="AB700"/>
      <c r="AC700"/>
      <c r="AD700"/>
      <c r="AE700"/>
      <c r="AF700"/>
      <c r="AG700"/>
      <c r="AH700"/>
      <c r="AI700"/>
      <c r="AJ700"/>
      <c r="AK700"/>
      <c r="AL700"/>
      <c r="AM700"/>
      <c r="AN700"/>
      <c r="AO700"/>
    </row>
    <row r="701" spans="1:41" s="2" customFormat="1" x14ac:dyDescent="0.15">
      <c r="A701"/>
      <c r="B701"/>
      <c r="C701"/>
      <c r="D701"/>
      <c r="E701"/>
      <c r="F701"/>
      <c r="G701"/>
      <c r="H701"/>
      <c r="I701"/>
      <c r="J701"/>
      <c r="K701"/>
      <c r="L701"/>
      <c r="M701"/>
      <c r="N701"/>
      <c r="O701"/>
      <c r="P701"/>
      <c r="Q701"/>
      <c r="R701"/>
      <c r="S701"/>
      <c r="T701"/>
      <c r="U701"/>
      <c r="V701"/>
      <c r="W701"/>
      <c r="X701"/>
      <c r="Y701"/>
      <c r="Z701"/>
      <c r="AA701"/>
      <c r="AB701"/>
      <c r="AC701"/>
      <c r="AD701"/>
      <c r="AE701"/>
      <c r="AF701"/>
      <c r="AG701"/>
      <c r="AH701"/>
      <c r="AI701"/>
      <c r="AJ701"/>
      <c r="AK701"/>
      <c r="AL701"/>
      <c r="AM701"/>
      <c r="AN701"/>
      <c r="AO701"/>
    </row>
    <row r="702" spans="1:41" s="2" customFormat="1" x14ac:dyDescent="0.15">
      <c r="A702"/>
      <c r="B702"/>
      <c r="C702"/>
      <c r="D702"/>
      <c r="E702"/>
      <c r="F702"/>
      <c r="G702"/>
      <c r="H702"/>
      <c r="I702"/>
      <c r="J702"/>
      <c r="K702"/>
      <c r="L702"/>
      <c r="M702"/>
      <c r="N702"/>
      <c r="O702"/>
      <c r="P702"/>
      <c r="Q702"/>
      <c r="R702"/>
      <c r="S702"/>
      <c r="T702"/>
      <c r="U702"/>
      <c r="V702"/>
      <c r="W702"/>
      <c r="X702"/>
      <c r="Y702"/>
      <c r="Z702"/>
      <c r="AA702"/>
      <c r="AB702"/>
      <c r="AC702"/>
      <c r="AD702"/>
      <c r="AE702"/>
      <c r="AF702"/>
      <c r="AG702"/>
      <c r="AH702"/>
      <c r="AI702"/>
      <c r="AJ702"/>
      <c r="AK702"/>
      <c r="AL702"/>
      <c r="AM702"/>
      <c r="AN702"/>
      <c r="AO702"/>
    </row>
    <row r="703" spans="1:41" s="2" customFormat="1" x14ac:dyDescent="0.15">
      <c r="A703"/>
      <c r="B703"/>
      <c r="C703"/>
      <c r="D703"/>
      <c r="E703"/>
      <c r="F703"/>
      <c r="G703"/>
      <c r="H703"/>
      <c r="I703"/>
      <c r="J703"/>
      <c r="K703"/>
      <c r="L703"/>
      <c r="M703"/>
      <c r="N703"/>
      <c r="O703"/>
      <c r="P703"/>
      <c r="Q703"/>
      <c r="R703"/>
      <c r="S703"/>
      <c r="T703"/>
      <c r="U703"/>
      <c r="V703"/>
      <c r="W703"/>
      <c r="X703"/>
      <c r="Y703"/>
      <c r="Z703"/>
      <c r="AA703"/>
      <c r="AB703"/>
      <c r="AC703"/>
      <c r="AD703"/>
      <c r="AE703"/>
      <c r="AF703"/>
      <c r="AG703"/>
      <c r="AH703"/>
      <c r="AI703"/>
      <c r="AJ703"/>
      <c r="AK703"/>
      <c r="AL703"/>
      <c r="AM703"/>
      <c r="AN703"/>
      <c r="AO703"/>
    </row>
    <row r="704" spans="1:41" s="2" customFormat="1" x14ac:dyDescent="0.15">
      <c r="A704"/>
      <c r="B704"/>
      <c r="C704"/>
      <c r="D704"/>
      <c r="E704"/>
      <c r="F704"/>
      <c r="G704"/>
      <c r="H704"/>
      <c r="I704"/>
      <c r="J704"/>
      <c r="K704"/>
      <c r="L704"/>
      <c r="M704"/>
      <c r="N704"/>
      <c r="O704"/>
      <c r="P704"/>
      <c r="Q704"/>
      <c r="R704"/>
      <c r="S704"/>
      <c r="T704"/>
      <c r="U704"/>
      <c r="V704"/>
      <c r="W704"/>
      <c r="X704"/>
      <c r="Y704"/>
      <c r="Z704"/>
      <c r="AA704"/>
      <c r="AB704"/>
      <c r="AC704"/>
      <c r="AD704"/>
      <c r="AE704"/>
      <c r="AF704"/>
      <c r="AG704"/>
      <c r="AH704"/>
      <c r="AI704"/>
      <c r="AJ704"/>
      <c r="AK704"/>
      <c r="AL704"/>
      <c r="AM704"/>
      <c r="AN704"/>
      <c r="AO704"/>
    </row>
    <row r="705" spans="1:41" s="2" customFormat="1" x14ac:dyDescent="0.15">
      <c r="A705"/>
      <c r="B705"/>
      <c r="C705"/>
      <c r="D705"/>
      <c r="E705"/>
      <c r="F705"/>
      <c r="G705"/>
      <c r="H705"/>
      <c r="I705"/>
      <c r="J705"/>
      <c r="K705"/>
      <c r="L705"/>
      <c r="M705"/>
      <c r="N705"/>
      <c r="O705"/>
      <c r="P705"/>
      <c r="Q705"/>
      <c r="R705"/>
      <c r="S705"/>
      <c r="T705"/>
      <c r="U705"/>
      <c r="V705"/>
      <c r="W705"/>
      <c r="X705"/>
      <c r="Y705"/>
      <c r="Z705"/>
      <c r="AA705"/>
      <c r="AB705"/>
      <c r="AC705"/>
      <c r="AD705"/>
      <c r="AE705"/>
      <c r="AF705"/>
      <c r="AG705"/>
      <c r="AH705"/>
      <c r="AI705"/>
      <c r="AJ705"/>
      <c r="AK705"/>
      <c r="AL705"/>
      <c r="AM705"/>
      <c r="AN705"/>
      <c r="AO705"/>
    </row>
    <row r="706" spans="1:41" s="2" customFormat="1" x14ac:dyDescent="0.15">
      <c r="A706"/>
      <c r="B706"/>
      <c r="C706"/>
      <c r="D706"/>
      <c r="E706"/>
      <c r="F706"/>
      <c r="G706"/>
      <c r="H706"/>
      <c r="I706"/>
      <c r="J706"/>
      <c r="K706"/>
      <c r="L706"/>
      <c r="M706"/>
      <c r="N706"/>
      <c r="O706"/>
      <c r="P706"/>
      <c r="Q706"/>
      <c r="R706"/>
      <c r="S706"/>
      <c r="T706"/>
      <c r="U706"/>
      <c r="V706"/>
      <c r="W706"/>
      <c r="X706"/>
      <c r="Y706"/>
      <c r="Z706"/>
      <c r="AA706"/>
      <c r="AB706"/>
      <c r="AC706"/>
      <c r="AD706"/>
      <c r="AE706"/>
      <c r="AF706"/>
      <c r="AG706"/>
      <c r="AH706"/>
      <c r="AI706"/>
      <c r="AJ706"/>
      <c r="AK706"/>
      <c r="AL706"/>
      <c r="AM706"/>
      <c r="AN706"/>
      <c r="AO706"/>
    </row>
    <row r="707" spans="1:41" s="2" customFormat="1" x14ac:dyDescent="0.15">
      <c r="A707"/>
      <c r="B707"/>
      <c r="C707"/>
      <c r="D707"/>
      <c r="E707"/>
      <c r="F707"/>
      <c r="G707"/>
      <c r="H707"/>
      <c r="I707"/>
      <c r="J707"/>
      <c r="K707"/>
      <c r="L707"/>
      <c r="M707"/>
      <c r="N707"/>
      <c r="O707"/>
      <c r="P707"/>
      <c r="Q707"/>
      <c r="R707"/>
      <c r="S707"/>
      <c r="T707"/>
      <c r="U707"/>
      <c r="V707"/>
      <c r="W707"/>
      <c r="X707"/>
      <c r="Y707"/>
      <c r="Z707"/>
      <c r="AA707"/>
      <c r="AB707"/>
      <c r="AC707"/>
      <c r="AD707"/>
      <c r="AE707"/>
      <c r="AF707"/>
      <c r="AG707"/>
      <c r="AH707"/>
      <c r="AI707"/>
      <c r="AJ707"/>
      <c r="AK707"/>
      <c r="AL707"/>
      <c r="AM707"/>
      <c r="AN707"/>
      <c r="AO707"/>
    </row>
    <row r="708" spans="1:41" s="2" customFormat="1" x14ac:dyDescent="0.15">
      <c r="A708"/>
      <c r="B708"/>
      <c r="C708"/>
      <c r="D708"/>
      <c r="E708"/>
      <c r="F708"/>
      <c r="G708"/>
      <c r="H708"/>
      <c r="I708"/>
      <c r="J708"/>
      <c r="K708"/>
      <c r="L708"/>
      <c r="M708"/>
      <c r="N708"/>
      <c r="O708"/>
      <c r="P708"/>
      <c r="Q708"/>
      <c r="R708"/>
      <c r="S708"/>
      <c r="T708"/>
      <c r="U708"/>
      <c r="V708"/>
      <c r="W708"/>
      <c r="X708"/>
      <c r="Y708"/>
      <c r="Z708"/>
      <c r="AA708"/>
      <c r="AB708"/>
      <c r="AC708"/>
      <c r="AD708"/>
      <c r="AE708"/>
      <c r="AF708"/>
      <c r="AG708"/>
      <c r="AH708"/>
      <c r="AI708"/>
      <c r="AJ708"/>
      <c r="AK708"/>
      <c r="AL708"/>
      <c r="AM708"/>
      <c r="AN708"/>
      <c r="AO708"/>
    </row>
    <row r="709" spans="1:41" s="2" customFormat="1" x14ac:dyDescent="0.15">
      <c r="A709"/>
      <c r="B709"/>
      <c r="C709"/>
      <c r="D709"/>
      <c r="E709"/>
      <c r="F709"/>
      <c r="G709"/>
      <c r="H709"/>
      <c r="I709"/>
      <c r="J709"/>
      <c r="K709"/>
      <c r="L709"/>
      <c r="M709"/>
      <c r="N709"/>
      <c r="O709"/>
      <c r="P709"/>
      <c r="Q709"/>
      <c r="R709"/>
      <c r="S709"/>
      <c r="T709"/>
      <c r="U709"/>
      <c r="V709"/>
      <c r="W709"/>
      <c r="X709"/>
      <c r="Y709"/>
      <c r="Z709"/>
      <c r="AA709"/>
      <c r="AB709"/>
      <c r="AC709"/>
      <c r="AD709"/>
      <c r="AE709"/>
      <c r="AF709"/>
      <c r="AG709"/>
      <c r="AH709"/>
      <c r="AI709"/>
      <c r="AJ709"/>
      <c r="AK709"/>
      <c r="AL709"/>
      <c r="AM709"/>
      <c r="AN709"/>
      <c r="AO709"/>
    </row>
    <row r="710" spans="1:41" s="2" customFormat="1" x14ac:dyDescent="0.15">
      <c r="A710"/>
      <c r="B710"/>
      <c r="C710"/>
      <c r="D710"/>
      <c r="E710"/>
      <c r="F710"/>
      <c r="G710"/>
      <c r="H710"/>
      <c r="I710"/>
      <c r="J710"/>
      <c r="K710"/>
      <c r="L710"/>
      <c r="M710"/>
      <c r="N710"/>
      <c r="O710"/>
      <c r="P710"/>
      <c r="Q710"/>
      <c r="R710"/>
      <c r="S710"/>
      <c r="T710"/>
      <c r="U710"/>
      <c r="V710"/>
      <c r="W710"/>
      <c r="X710"/>
      <c r="Y710"/>
      <c r="Z710"/>
      <c r="AA710"/>
      <c r="AB710"/>
      <c r="AC710"/>
      <c r="AD710"/>
      <c r="AE710"/>
      <c r="AF710"/>
      <c r="AG710"/>
      <c r="AH710"/>
      <c r="AI710"/>
      <c r="AJ710"/>
      <c r="AK710"/>
      <c r="AL710"/>
      <c r="AM710"/>
      <c r="AN710"/>
      <c r="AO710"/>
    </row>
    <row r="711" spans="1:41" s="2" customFormat="1" x14ac:dyDescent="0.15">
      <c r="A711"/>
      <c r="B711"/>
      <c r="C711"/>
      <c r="D711"/>
      <c r="E711"/>
      <c r="F711"/>
      <c r="G711"/>
      <c r="H711"/>
      <c r="I711"/>
      <c r="J711"/>
      <c r="K711"/>
      <c r="L711"/>
      <c r="M711"/>
      <c r="N711"/>
      <c r="O711"/>
      <c r="P711"/>
      <c r="Q711"/>
      <c r="R711"/>
      <c r="S711"/>
      <c r="T711"/>
      <c r="U711"/>
      <c r="V711"/>
      <c r="W711"/>
      <c r="X711"/>
      <c r="Y711"/>
      <c r="Z711"/>
      <c r="AA711"/>
      <c r="AB711"/>
      <c r="AC711"/>
      <c r="AD711"/>
      <c r="AE711"/>
      <c r="AF711"/>
      <c r="AG711"/>
      <c r="AH711"/>
      <c r="AI711"/>
      <c r="AJ711"/>
      <c r="AK711"/>
      <c r="AL711"/>
      <c r="AM711"/>
      <c r="AN711"/>
      <c r="AO711"/>
    </row>
    <row r="712" spans="1:41" s="2" customFormat="1" x14ac:dyDescent="0.15">
      <c r="A712"/>
      <c r="B712"/>
      <c r="C712"/>
      <c r="D712"/>
      <c r="E712"/>
      <c r="F712"/>
      <c r="G712"/>
      <c r="H712"/>
      <c r="I712"/>
      <c r="J712"/>
      <c r="K712"/>
      <c r="L712"/>
      <c r="M712"/>
      <c r="N712"/>
      <c r="O712"/>
      <c r="P712"/>
      <c r="Q712"/>
      <c r="R712"/>
      <c r="S712"/>
      <c r="T712"/>
      <c r="U712"/>
      <c r="V712"/>
      <c r="W712"/>
      <c r="X712"/>
      <c r="Y712"/>
      <c r="Z712"/>
      <c r="AA712"/>
      <c r="AB712"/>
      <c r="AC712"/>
      <c r="AD712"/>
      <c r="AE712"/>
      <c r="AF712"/>
      <c r="AG712"/>
      <c r="AH712"/>
      <c r="AI712"/>
      <c r="AJ712"/>
      <c r="AK712"/>
      <c r="AL712"/>
      <c r="AM712"/>
      <c r="AN712"/>
      <c r="AO712"/>
    </row>
    <row r="713" spans="1:41" s="2" customFormat="1" x14ac:dyDescent="0.15">
      <c r="A713"/>
      <c r="B713"/>
      <c r="C713"/>
      <c r="D713"/>
      <c r="E713"/>
      <c r="F713"/>
      <c r="G713"/>
      <c r="H713"/>
      <c r="I713"/>
      <c r="J713"/>
      <c r="K713"/>
      <c r="L713"/>
      <c r="M713"/>
      <c r="N713"/>
      <c r="O713"/>
      <c r="P713"/>
      <c r="Q713"/>
      <c r="R713"/>
      <c r="S713"/>
      <c r="T713"/>
      <c r="U713"/>
      <c r="V713"/>
      <c r="W713"/>
      <c r="X713"/>
      <c r="Y713"/>
      <c r="Z713"/>
      <c r="AA713"/>
      <c r="AB713"/>
      <c r="AC713"/>
      <c r="AD713"/>
      <c r="AE713"/>
      <c r="AF713"/>
      <c r="AG713"/>
      <c r="AH713"/>
      <c r="AI713"/>
      <c r="AJ713"/>
      <c r="AK713"/>
      <c r="AL713"/>
      <c r="AM713"/>
      <c r="AN713"/>
      <c r="AO713"/>
    </row>
    <row r="714" spans="1:41" s="2" customFormat="1" x14ac:dyDescent="0.15">
      <c r="A714"/>
      <c r="B714"/>
      <c r="C714"/>
      <c r="D714"/>
      <c r="E714"/>
      <c r="F714"/>
      <c r="G714"/>
      <c r="H714"/>
      <c r="I714"/>
      <c r="J714"/>
      <c r="K714"/>
      <c r="L714"/>
      <c r="M714"/>
      <c r="N714"/>
      <c r="O714"/>
      <c r="P714"/>
      <c r="Q714"/>
      <c r="R714"/>
      <c r="S714"/>
      <c r="T714"/>
      <c r="U714"/>
      <c r="V714"/>
      <c r="W714"/>
      <c r="X714"/>
      <c r="Y714"/>
      <c r="Z714"/>
      <c r="AA714"/>
      <c r="AB714"/>
      <c r="AC714"/>
      <c r="AD714"/>
      <c r="AE714"/>
      <c r="AF714"/>
      <c r="AG714"/>
      <c r="AH714"/>
      <c r="AI714"/>
      <c r="AJ714"/>
      <c r="AK714"/>
      <c r="AL714"/>
      <c r="AM714"/>
      <c r="AN714"/>
      <c r="AO714"/>
    </row>
    <row r="715" spans="1:41" s="2" customFormat="1" x14ac:dyDescent="0.15">
      <c r="A715"/>
      <c r="B715"/>
      <c r="C715"/>
      <c r="D715"/>
      <c r="E715"/>
      <c r="F715"/>
      <c r="G715"/>
      <c r="H715"/>
      <c r="I715"/>
      <c r="J715"/>
      <c r="K715"/>
      <c r="L715"/>
      <c r="M715"/>
      <c r="N715"/>
      <c r="O715"/>
      <c r="P715"/>
      <c r="Q715"/>
      <c r="R715"/>
      <c r="S715"/>
      <c r="T715"/>
      <c r="U715"/>
      <c r="V715"/>
      <c r="W715"/>
      <c r="X715"/>
      <c r="Y715"/>
      <c r="Z715"/>
      <c r="AA715"/>
      <c r="AB715"/>
      <c r="AC715"/>
      <c r="AD715"/>
      <c r="AE715"/>
      <c r="AF715"/>
      <c r="AG715"/>
      <c r="AH715"/>
      <c r="AI715"/>
      <c r="AJ715"/>
      <c r="AK715"/>
      <c r="AL715"/>
      <c r="AM715"/>
      <c r="AN715"/>
      <c r="AO715"/>
    </row>
    <row r="716" spans="1:41" s="2" customFormat="1" x14ac:dyDescent="0.15">
      <c r="A716"/>
      <c r="B716"/>
      <c r="C716"/>
      <c r="D716"/>
      <c r="E716"/>
      <c r="F716"/>
      <c r="G716"/>
      <c r="H716"/>
      <c r="I716"/>
      <c r="J716"/>
      <c r="K716"/>
      <c r="L716"/>
      <c r="M716"/>
      <c r="N716"/>
      <c r="O716"/>
      <c r="P716"/>
      <c r="Q716"/>
      <c r="R716"/>
      <c r="S716"/>
      <c r="T716"/>
      <c r="U716"/>
      <c r="V716"/>
      <c r="W716"/>
      <c r="X716"/>
      <c r="Y716"/>
      <c r="Z716"/>
      <c r="AA716"/>
      <c r="AB716"/>
      <c r="AC716"/>
      <c r="AD716"/>
      <c r="AE716"/>
      <c r="AF716"/>
      <c r="AG716"/>
      <c r="AH716"/>
      <c r="AI716"/>
      <c r="AJ716"/>
      <c r="AK716"/>
      <c r="AL716"/>
      <c r="AM716"/>
      <c r="AN716"/>
      <c r="AO716"/>
    </row>
    <row r="717" spans="1:41" s="2" customFormat="1" x14ac:dyDescent="0.15">
      <c r="A717"/>
      <c r="B717"/>
      <c r="C717"/>
      <c r="D717"/>
      <c r="E717"/>
      <c r="F717"/>
      <c r="G717"/>
      <c r="H717"/>
      <c r="I717"/>
      <c r="J717"/>
      <c r="K717"/>
      <c r="L717"/>
      <c r="M717"/>
      <c r="N717"/>
      <c r="O717"/>
      <c r="P717"/>
      <c r="Q717"/>
      <c r="R717"/>
      <c r="S717"/>
      <c r="T717"/>
      <c r="U717"/>
      <c r="V717"/>
      <c r="W717"/>
      <c r="X717"/>
      <c r="Y717"/>
      <c r="Z717"/>
      <c r="AA717"/>
      <c r="AB717"/>
      <c r="AC717"/>
      <c r="AD717"/>
      <c r="AE717"/>
      <c r="AF717"/>
      <c r="AG717"/>
      <c r="AH717"/>
      <c r="AI717"/>
      <c r="AJ717"/>
      <c r="AK717"/>
      <c r="AL717"/>
      <c r="AM717"/>
      <c r="AN717"/>
      <c r="AO717"/>
    </row>
    <row r="718" spans="1:41" s="2" customFormat="1" x14ac:dyDescent="0.15">
      <c r="A718"/>
      <c r="B718"/>
      <c r="C718"/>
      <c r="D718"/>
      <c r="E718"/>
      <c r="F718"/>
      <c r="G718"/>
      <c r="H718"/>
      <c r="I718"/>
      <c r="J718"/>
      <c r="K718"/>
      <c r="L718"/>
      <c r="M718"/>
      <c r="N718"/>
      <c r="O718"/>
      <c r="P718"/>
      <c r="Q718"/>
      <c r="R718"/>
      <c r="S718"/>
      <c r="T718"/>
      <c r="U718"/>
      <c r="V718"/>
      <c r="W718"/>
      <c r="X718"/>
      <c r="Y718"/>
      <c r="Z718"/>
      <c r="AA718"/>
      <c r="AB718"/>
      <c r="AC718"/>
      <c r="AD718"/>
      <c r="AE718"/>
      <c r="AF718"/>
      <c r="AG718"/>
      <c r="AH718"/>
      <c r="AI718"/>
      <c r="AJ718"/>
      <c r="AK718"/>
      <c r="AL718"/>
      <c r="AM718"/>
      <c r="AN718"/>
      <c r="AO718"/>
    </row>
    <row r="719" spans="1:41" s="2" customFormat="1" x14ac:dyDescent="0.15">
      <c r="A719"/>
      <c r="B719"/>
      <c r="C719"/>
      <c r="D719"/>
      <c r="E719"/>
      <c r="F719"/>
      <c r="G719"/>
      <c r="H719"/>
      <c r="I719"/>
      <c r="J719"/>
      <c r="K719"/>
      <c r="L719"/>
      <c r="M719"/>
      <c r="N719"/>
      <c r="O719"/>
      <c r="P719"/>
      <c r="Q719"/>
      <c r="R719"/>
      <c r="S719"/>
      <c r="T719"/>
      <c r="U719"/>
      <c r="V719"/>
      <c r="W719"/>
      <c r="X719"/>
      <c r="Y719"/>
      <c r="Z719"/>
      <c r="AA719"/>
      <c r="AB719"/>
      <c r="AC719"/>
      <c r="AD719"/>
      <c r="AE719"/>
      <c r="AF719"/>
      <c r="AG719"/>
      <c r="AH719"/>
      <c r="AI719"/>
      <c r="AJ719"/>
      <c r="AK719"/>
      <c r="AL719"/>
      <c r="AM719"/>
      <c r="AN719"/>
      <c r="AO719"/>
    </row>
    <row r="720" spans="1:41" s="2" customFormat="1" x14ac:dyDescent="0.15">
      <c r="A720"/>
      <c r="B720"/>
      <c r="C720"/>
      <c r="D720"/>
      <c r="E720"/>
      <c r="F720"/>
      <c r="G720"/>
      <c r="H720"/>
      <c r="I720"/>
      <c r="J720"/>
      <c r="K720"/>
      <c r="L720"/>
      <c r="M720"/>
      <c r="N720"/>
      <c r="O720"/>
      <c r="P720"/>
      <c r="Q720"/>
      <c r="R720"/>
      <c r="S720"/>
      <c r="T720"/>
      <c r="U720"/>
      <c r="V720"/>
      <c r="W720"/>
      <c r="X720"/>
      <c r="Y720"/>
      <c r="Z720"/>
      <c r="AA720"/>
      <c r="AB720"/>
      <c r="AC720"/>
      <c r="AD720"/>
      <c r="AE720"/>
      <c r="AF720"/>
      <c r="AG720"/>
      <c r="AH720"/>
      <c r="AI720"/>
      <c r="AJ720"/>
      <c r="AK720"/>
      <c r="AL720"/>
      <c r="AM720"/>
      <c r="AN720"/>
      <c r="AO720"/>
    </row>
    <row r="721" spans="1:41" s="2" customFormat="1" x14ac:dyDescent="0.15">
      <c r="A721"/>
      <c r="B721"/>
      <c r="C721"/>
      <c r="D721"/>
      <c r="E721"/>
      <c r="F721"/>
      <c r="G721"/>
      <c r="H721"/>
      <c r="I721"/>
      <c r="J721"/>
      <c r="K721"/>
      <c r="L721"/>
      <c r="M721"/>
      <c r="N721"/>
      <c r="O721"/>
      <c r="P721"/>
      <c r="Q721"/>
      <c r="R721"/>
      <c r="S721"/>
      <c r="T721"/>
      <c r="U721"/>
      <c r="V721"/>
      <c r="W721"/>
      <c r="X721"/>
      <c r="Y721"/>
      <c r="Z721"/>
      <c r="AA721"/>
      <c r="AB721"/>
      <c r="AC721"/>
      <c r="AD721"/>
      <c r="AE721"/>
      <c r="AF721"/>
      <c r="AG721"/>
      <c r="AH721"/>
      <c r="AI721"/>
      <c r="AJ721"/>
      <c r="AK721"/>
      <c r="AL721"/>
      <c r="AM721"/>
      <c r="AN721"/>
      <c r="AO721"/>
    </row>
    <row r="722" spans="1:41" s="2" customFormat="1" x14ac:dyDescent="0.15">
      <c r="A722"/>
      <c r="B722"/>
      <c r="C722"/>
      <c r="D722"/>
      <c r="E722"/>
      <c r="F722"/>
      <c r="G722"/>
      <c r="H722"/>
      <c r="I722"/>
      <c r="J722"/>
      <c r="K722"/>
      <c r="L722"/>
      <c r="M722"/>
      <c r="N722"/>
      <c r="O722"/>
      <c r="P722"/>
      <c r="Q722"/>
      <c r="R722"/>
      <c r="S722"/>
      <c r="T722"/>
      <c r="U722"/>
      <c r="V722"/>
      <c r="W722"/>
      <c r="X722"/>
      <c r="Y722"/>
      <c r="Z722"/>
      <c r="AA722"/>
      <c r="AB722"/>
      <c r="AC722"/>
      <c r="AD722"/>
      <c r="AE722"/>
      <c r="AF722"/>
      <c r="AG722"/>
      <c r="AH722"/>
      <c r="AI722"/>
      <c r="AJ722"/>
      <c r="AK722"/>
      <c r="AL722"/>
      <c r="AM722"/>
      <c r="AN722"/>
      <c r="AO722"/>
    </row>
    <row r="723" spans="1:41" s="2" customFormat="1" x14ac:dyDescent="0.15">
      <c r="A723"/>
      <c r="B723"/>
      <c r="C723"/>
      <c r="D723"/>
      <c r="E723"/>
      <c r="F723"/>
      <c r="G723"/>
      <c r="H723"/>
      <c r="I723"/>
      <c r="J723"/>
      <c r="K723"/>
      <c r="L723"/>
      <c r="M723"/>
      <c r="N723"/>
      <c r="O723"/>
      <c r="P723"/>
      <c r="Q723"/>
      <c r="R723"/>
      <c r="S723"/>
      <c r="T723"/>
      <c r="U723"/>
      <c r="V723"/>
      <c r="W723"/>
      <c r="X723"/>
      <c r="Y723"/>
      <c r="Z723"/>
      <c r="AA723"/>
      <c r="AB723"/>
      <c r="AC723"/>
      <c r="AD723"/>
      <c r="AE723"/>
      <c r="AF723"/>
      <c r="AG723"/>
      <c r="AH723"/>
      <c r="AI723"/>
      <c r="AJ723"/>
      <c r="AK723"/>
      <c r="AL723"/>
      <c r="AM723"/>
      <c r="AN723"/>
      <c r="AO723"/>
    </row>
    <row r="724" spans="1:41" s="2" customFormat="1" x14ac:dyDescent="0.15">
      <c r="A724"/>
      <c r="B724"/>
      <c r="C724"/>
      <c r="D724"/>
      <c r="E724"/>
      <c r="F724"/>
      <c r="G724"/>
      <c r="H724"/>
      <c r="I724"/>
      <c r="J724"/>
      <c r="K724"/>
      <c r="L724"/>
      <c r="M724"/>
      <c r="N724"/>
      <c r="O724"/>
      <c r="P724"/>
      <c r="Q724"/>
      <c r="R724"/>
      <c r="S724"/>
      <c r="T724"/>
      <c r="U724"/>
      <c r="V724"/>
      <c r="W724"/>
      <c r="X724"/>
      <c r="Y724"/>
      <c r="Z724"/>
      <c r="AA724"/>
      <c r="AB724"/>
      <c r="AC724"/>
      <c r="AD724"/>
      <c r="AE724"/>
      <c r="AF724"/>
      <c r="AG724"/>
      <c r="AH724"/>
      <c r="AI724"/>
      <c r="AJ724"/>
      <c r="AK724"/>
      <c r="AL724"/>
      <c r="AM724"/>
      <c r="AN724"/>
      <c r="AO724"/>
    </row>
    <row r="725" spans="1:41" s="2" customFormat="1" x14ac:dyDescent="0.15">
      <c r="A725"/>
      <c r="B725"/>
      <c r="C725"/>
      <c r="D725"/>
      <c r="E725"/>
      <c r="F725"/>
      <c r="G725"/>
      <c r="H725"/>
      <c r="I725"/>
      <c r="J725"/>
      <c r="K725"/>
      <c r="L725"/>
      <c r="M725"/>
      <c r="N725"/>
      <c r="O725"/>
      <c r="P725"/>
      <c r="Q725"/>
      <c r="R725"/>
      <c r="S725"/>
      <c r="T725"/>
      <c r="U725"/>
      <c r="V725"/>
      <c r="W725"/>
      <c r="X725"/>
      <c r="Y725"/>
      <c r="Z725"/>
      <c r="AA725"/>
      <c r="AB725"/>
      <c r="AC725"/>
      <c r="AD725"/>
      <c r="AE725"/>
      <c r="AF725"/>
      <c r="AG725"/>
      <c r="AH725"/>
      <c r="AI725"/>
      <c r="AJ725"/>
      <c r="AK725"/>
      <c r="AL725"/>
      <c r="AM725"/>
      <c r="AN725"/>
      <c r="AO725"/>
    </row>
    <row r="726" spans="1:41" s="2" customFormat="1" x14ac:dyDescent="0.15">
      <c r="A726"/>
      <c r="B726"/>
      <c r="C726"/>
      <c r="D726"/>
      <c r="E726"/>
      <c r="F726"/>
      <c r="G726"/>
      <c r="H726"/>
      <c r="I726"/>
      <c r="J726"/>
      <c r="K726"/>
      <c r="L726"/>
      <c r="M726"/>
      <c r="N726"/>
      <c r="O726"/>
      <c r="P726"/>
      <c r="Q726"/>
      <c r="R726"/>
      <c r="S726"/>
      <c r="T726"/>
      <c r="U726"/>
      <c r="V726"/>
      <c r="W726"/>
      <c r="X726"/>
      <c r="Y726"/>
      <c r="Z726"/>
      <c r="AA726"/>
      <c r="AB726"/>
      <c r="AC726"/>
      <c r="AD726"/>
      <c r="AE726"/>
      <c r="AF726"/>
      <c r="AG726"/>
      <c r="AH726"/>
      <c r="AI726"/>
      <c r="AJ726"/>
      <c r="AK726"/>
      <c r="AL726"/>
      <c r="AM726"/>
      <c r="AN726"/>
      <c r="AO726"/>
    </row>
    <row r="727" spans="1:41" s="2" customFormat="1" x14ac:dyDescent="0.15">
      <c r="A727"/>
      <c r="B727"/>
      <c r="C727"/>
      <c r="D727"/>
      <c r="E727"/>
      <c r="F727"/>
      <c r="G727"/>
      <c r="H727"/>
      <c r="I727"/>
      <c r="J727"/>
      <c r="K727"/>
      <c r="L727"/>
      <c r="M727"/>
      <c r="N727"/>
      <c r="O727"/>
      <c r="P727"/>
      <c r="Q727"/>
      <c r="R727"/>
      <c r="S727"/>
      <c r="T727"/>
      <c r="U727"/>
      <c r="V727"/>
      <c r="W727"/>
      <c r="X727"/>
      <c r="Y727"/>
      <c r="Z727"/>
      <c r="AA727"/>
      <c r="AB727"/>
      <c r="AC727"/>
      <c r="AD727"/>
      <c r="AE727"/>
      <c r="AF727"/>
      <c r="AG727"/>
      <c r="AH727"/>
      <c r="AI727"/>
      <c r="AJ727"/>
      <c r="AK727"/>
      <c r="AL727"/>
      <c r="AM727"/>
      <c r="AN727"/>
      <c r="AO727"/>
    </row>
    <row r="728" spans="1:41" s="2" customFormat="1" x14ac:dyDescent="0.15">
      <c r="A728"/>
      <c r="B728"/>
      <c r="C728"/>
      <c r="D728"/>
      <c r="E728"/>
      <c r="F728"/>
      <c r="G728"/>
      <c r="H728"/>
      <c r="I728"/>
      <c r="J728"/>
      <c r="K728"/>
      <c r="L728"/>
      <c r="M728"/>
      <c r="N728"/>
      <c r="O728"/>
      <c r="P728"/>
      <c r="Q728"/>
      <c r="R728"/>
      <c r="S728"/>
      <c r="T728"/>
      <c r="U728"/>
      <c r="V728"/>
      <c r="W728"/>
      <c r="X728"/>
      <c r="Y728"/>
      <c r="Z728"/>
      <c r="AA728"/>
      <c r="AB728"/>
      <c r="AC728"/>
      <c r="AD728"/>
      <c r="AE728"/>
      <c r="AF728"/>
      <c r="AG728"/>
      <c r="AH728"/>
      <c r="AI728"/>
      <c r="AJ728"/>
      <c r="AK728"/>
      <c r="AL728"/>
      <c r="AM728"/>
      <c r="AN728"/>
      <c r="AO728"/>
    </row>
    <row r="729" spans="1:41" s="2" customFormat="1" x14ac:dyDescent="0.15">
      <c r="A729"/>
      <c r="B729"/>
      <c r="C729"/>
      <c r="D729"/>
      <c r="E729"/>
      <c r="F729"/>
      <c r="G729"/>
      <c r="H729"/>
      <c r="I729"/>
      <c r="J729"/>
      <c r="K729"/>
      <c r="L729"/>
      <c r="M729"/>
      <c r="N729"/>
      <c r="O729"/>
      <c r="P729"/>
      <c r="Q729"/>
      <c r="R729"/>
      <c r="S729"/>
      <c r="T729"/>
      <c r="U729"/>
      <c r="V729"/>
      <c r="W729"/>
      <c r="X729"/>
      <c r="Y729"/>
      <c r="Z729"/>
      <c r="AA729"/>
      <c r="AB729"/>
      <c r="AC729"/>
      <c r="AD729"/>
      <c r="AE729"/>
      <c r="AF729"/>
      <c r="AG729"/>
      <c r="AH729"/>
      <c r="AI729"/>
      <c r="AJ729"/>
      <c r="AK729"/>
      <c r="AL729"/>
      <c r="AM729"/>
      <c r="AN729"/>
      <c r="AO729"/>
    </row>
    <row r="730" spans="1:41" s="2" customFormat="1" x14ac:dyDescent="0.15">
      <c r="A730"/>
      <c r="B730"/>
      <c r="C730"/>
      <c r="D730"/>
      <c r="E730"/>
      <c r="F730"/>
      <c r="G730"/>
      <c r="H730"/>
      <c r="I730"/>
      <c r="J730"/>
      <c r="K730"/>
      <c r="L730"/>
      <c r="M730"/>
      <c r="N730"/>
      <c r="O730"/>
      <c r="P730"/>
      <c r="Q730"/>
      <c r="R730"/>
      <c r="S730"/>
      <c r="T730"/>
      <c r="U730"/>
      <c r="V730"/>
      <c r="W730"/>
      <c r="X730"/>
      <c r="Y730"/>
      <c r="Z730"/>
      <c r="AA730"/>
      <c r="AB730"/>
      <c r="AC730"/>
      <c r="AD730"/>
      <c r="AE730"/>
      <c r="AF730"/>
      <c r="AG730"/>
      <c r="AH730"/>
      <c r="AI730"/>
      <c r="AJ730"/>
      <c r="AK730"/>
      <c r="AL730"/>
      <c r="AM730"/>
      <c r="AN730"/>
      <c r="AO730"/>
    </row>
    <row r="731" spans="1:41" s="2" customFormat="1" x14ac:dyDescent="0.15">
      <c r="A731"/>
      <c r="B731"/>
      <c r="C731"/>
      <c r="D731"/>
      <c r="E731"/>
      <c r="F731"/>
      <c r="G731"/>
      <c r="H731"/>
      <c r="I731"/>
      <c r="J731"/>
      <c r="K731"/>
      <c r="L731"/>
      <c r="M731"/>
      <c r="N731"/>
      <c r="O731"/>
      <c r="P731"/>
      <c r="Q731"/>
      <c r="R731"/>
      <c r="S731"/>
      <c r="T731"/>
      <c r="U731"/>
      <c r="V731"/>
      <c r="W731"/>
      <c r="X731"/>
      <c r="Y731"/>
      <c r="Z731"/>
      <c r="AA731"/>
      <c r="AB731"/>
      <c r="AC731"/>
      <c r="AD731"/>
      <c r="AE731"/>
      <c r="AF731"/>
      <c r="AG731"/>
      <c r="AH731"/>
      <c r="AI731"/>
      <c r="AJ731"/>
      <c r="AK731"/>
      <c r="AL731"/>
      <c r="AM731"/>
      <c r="AN731"/>
      <c r="AO731"/>
    </row>
    <row r="732" spans="1:41" s="2" customFormat="1" x14ac:dyDescent="0.15">
      <c r="A732"/>
      <c r="B732"/>
      <c r="C732"/>
      <c r="D732"/>
      <c r="E732"/>
      <c r="F732"/>
      <c r="G732"/>
      <c r="H732"/>
      <c r="I732"/>
      <c r="J732"/>
      <c r="K732"/>
      <c r="L732"/>
      <c r="M732"/>
      <c r="N732"/>
      <c r="O732"/>
      <c r="P732"/>
      <c r="Q732"/>
      <c r="R732"/>
      <c r="S732"/>
      <c r="T732"/>
      <c r="U732"/>
      <c r="V732"/>
      <c r="W732"/>
      <c r="X732"/>
      <c r="Y732"/>
      <c r="Z732"/>
      <c r="AA732"/>
      <c r="AB732"/>
      <c r="AC732"/>
      <c r="AD732"/>
      <c r="AE732"/>
      <c r="AF732"/>
      <c r="AG732"/>
      <c r="AH732"/>
      <c r="AI732"/>
      <c r="AJ732"/>
      <c r="AK732"/>
      <c r="AL732"/>
      <c r="AM732"/>
      <c r="AN732"/>
      <c r="AO732"/>
    </row>
    <row r="733" spans="1:41" s="2" customFormat="1" x14ac:dyDescent="0.15">
      <c r="A733"/>
      <c r="B733"/>
      <c r="C733"/>
      <c r="D733"/>
      <c r="E733"/>
      <c r="F733"/>
      <c r="G733"/>
      <c r="H733"/>
      <c r="I733"/>
      <c r="J733"/>
      <c r="K733"/>
      <c r="L733"/>
      <c r="M733"/>
      <c r="N733"/>
      <c r="O733"/>
      <c r="P733"/>
      <c r="Q733"/>
      <c r="R733"/>
      <c r="S733"/>
      <c r="T733"/>
      <c r="U733"/>
      <c r="V733"/>
      <c r="W733"/>
      <c r="X733"/>
      <c r="Y733"/>
      <c r="Z733"/>
      <c r="AA733"/>
      <c r="AB733"/>
      <c r="AC733"/>
      <c r="AD733"/>
      <c r="AE733"/>
      <c r="AF733"/>
      <c r="AG733"/>
      <c r="AH733"/>
      <c r="AI733"/>
      <c r="AJ733"/>
      <c r="AK733"/>
      <c r="AL733"/>
      <c r="AM733"/>
      <c r="AN733"/>
      <c r="AO733"/>
    </row>
    <row r="734" spans="1:41" s="2" customFormat="1" x14ac:dyDescent="0.15">
      <c r="A734"/>
      <c r="B734"/>
      <c r="C734"/>
      <c r="D734"/>
      <c r="E734"/>
      <c r="F734"/>
      <c r="G734"/>
      <c r="H734"/>
      <c r="I734"/>
      <c r="J734"/>
      <c r="K734"/>
      <c r="L734"/>
      <c r="M734"/>
      <c r="N734"/>
      <c r="O734"/>
      <c r="P734"/>
      <c r="Q734"/>
      <c r="R734"/>
      <c r="S734"/>
      <c r="T734"/>
      <c r="U734"/>
      <c r="V734"/>
      <c r="W734"/>
      <c r="X734"/>
      <c r="Y734"/>
      <c r="Z734"/>
      <c r="AA734"/>
      <c r="AB734"/>
      <c r="AC734"/>
      <c r="AD734"/>
      <c r="AE734"/>
      <c r="AF734"/>
      <c r="AG734"/>
      <c r="AH734"/>
      <c r="AI734"/>
      <c r="AJ734"/>
      <c r="AK734"/>
      <c r="AL734"/>
      <c r="AM734"/>
      <c r="AN734"/>
      <c r="AO734"/>
    </row>
    <row r="735" spans="1:41" s="2" customFormat="1" x14ac:dyDescent="0.15">
      <c r="A735"/>
      <c r="B735"/>
      <c r="C735"/>
      <c r="D735"/>
      <c r="E735"/>
      <c r="F735"/>
      <c r="G735"/>
      <c r="H735"/>
      <c r="I735"/>
      <c r="J735"/>
      <c r="K735"/>
      <c r="L735"/>
      <c r="M735"/>
      <c r="N735"/>
      <c r="O735"/>
      <c r="P735"/>
      <c r="Q735"/>
      <c r="R735"/>
      <c r="S735"/>
      <c r="T735"/>
      <c r="U735"/>
      <c r="V735"/>
      <c r="W735"/>
      <c r="X735"/>
      <c r="Y735"/>
      <c r="Z735"/>
      <c r="AA735"/>
      <c r="AB735"/>
      <c r="AC735"/>
      <c r="AD735"/>
      <c r="AE735"/>
      <c r="AF735"/>
      <c r="AG735"/>
      <c r="AH735"/>
      <c r="AI735"/>
      <c r="AJ735"/>
      <c r="AK735"/>
      <c r="AL735"/>
      <c r="AM735"/>
      <c r="AN735"/>
      <c r="AO735"/>
    </row>
    <row r="736" spans="1:41" s="2" customFormat="1" x14ac:dyDescent="0.15">
      <c r="A736"/>
      <c r="B736"/>
      <c r="C736"/>
      <c r="D736"/>
      <c r="E736"/>
      <c r="F736"/>
      <c r="G736"/>
      <c r="H736"/>
      <c r="I736"/>
      <c r="J736"/>
      <c r="K736"/>
      <c r="L736"/>
      <c r="M736"/>
      <c r="N736"/>
      <c r="O736"/>
      <c r="P736"/>
      <c r="Q736"/>
      <c r="R736"/>
      <c r="S736"/>
      <c r="T736"/>
      <c r="U736"/>
      <c r="V736"/>
      <c r="W736"/>
      <c r="X736"/>
      <c r="Y736"/>
      <c r="Z736"/>
      <c r="AA736"/>
      <c r="AB736"/>
      <c r="AC736"/>
      <c r="AD736"/>
      <c r="AE736"/>
      <c r="AF736"/>
      <c r="AG736"/>
      <c r="AH736"/>
      <c r="AI736"/>
      <c r="AJ736"/>
      <c r="AK736"/>
      <c r="AL736"/>
      <c r="AM736"/>
      <c r="AN736"/>
      <c r="AO736"/>
    </row>
    <row r="737" spans="1:41" s="2" customFormat="1" x14ac:dyDescent="0.15">
      <c r="A737"/>
      <c r="B737"/>
      <c r="C737"/>
      <c r="D737"/>
      <c r="E737"/>
      <c r="F737"/>
      <c r="G737"/>
      <c r="H737"/>
      <c r="I737"/>
      <c r="J737"/>
      <c r="K737"/>
      <c r="L737"/>
      <c r="M737"/>
      <c r="N737"/>
      <c r="O737"/>
      <c r="P737"/>
      <c r="Q737"/>
      <c r="R737"/>
      <c r="S737"/>
      <c r="T737"/>
      <c r="U737"/>
      <c r="V737"/>
      <c r="W737"/>
      <c r="X737"/>
      <c r="Y737"/>
      <c r="Z737"/>
      <c r="AA737"/>
      <c r="AB737"/>
      <c r="AC737"/>
      <c r="AD737"/>
      <c r="AE737"/>
      <c r="AF737"/>
      <c r="AG737"/>
      <c r="AH737"/>
      <c r="AI737"/>
      <c r="AJ737"/>
      <c r="AK737"/>
      <c r="AL737"/>
      <c r="AM737"/>
      <c r="AN737"/>
      <c r="AO737"/>
    </row>
    <row r="738" spans="1:41" s="2" customFormat="1" x14ac:dyDescent="0.15">
      <c r="A738"/>
      <c r="B738"/>
      <c r="C738"/>
      <c r="D738"/>
      <c r="E738"/>
      <c r="F738"/>
      <c r="G738"/>
      <c r="H738"/>
      <c r="I738"/>
      <c r="J738"/>
      <c r="K738"/>
      <c r="L738"/>
      <c r="M738"/>
      <c r="N738"/>
      <c r="O738"/>
      <c r="P738"/>
      <c r="Q738"/>
      <c r="R738"/>
      <c r="S738"/>
      <c r="T738"/>
      <c r="U738"/>
      <c r="V738"/>
      <c r="W738"/>
      <c r="X738"/>
      <c r="Y738"/>
      <c r="Z738"/>
      <c r="AA738"/>
      <c r="AB738"/>
      <c r="AC738"/>
      <c r="AD738"/>
      <c r="AE738"/>
      <c r="AF738"/>
      <c r="AG738"/>
      <c r="AH738"/>
      <c r="AI738"/>
      <c r="AJ738"/>
      <c r="AK738"/>
      <c r="AL738"/>
      <c r="AM738"/>
      <c r="AN738"/>
      <c r="AO738"/>
    </row>
    <row r="739" spans="1:41" s="2" customFormat="1" x14ac:dyDescent="0.15">
      <c r="A739"/>
      <c r="B739"/>
      <c r="C739"/>
      <c r="D739"/>
      <c r="E739"/>
      <c r="F739"/>
      <c r="G739"/>
      <c r="H739"/>
      <c r="I739"/>
      <c r="J739"/>
      <c r="K739"/>
      <c r="L739"/>
      <c r="M739"/>
      <c r="N739"/>
      <c r="O739"/>
      <c r="P739"/>
      <c r="Q739"/>
      <c r="R739"/>
      <c r="S739"/>
      <c r="T739"/>
      <c r="U739"/>
      <c r="V739"/>
      <c r="W739"/>
      <c r="X739"/>
      <c r="Y739"/>
      <c r="Z739"/>
      <c r="AA739"/>
      <c r="AB739"/>
      <c r="AC739"/>
      <c r="AD739"/>
      <c r="AE739"/>
      <c r="AF739"/>
      <c r="AG739"/>
      <c r="AH739"/>
      <c r="AI739"/>
      <c r="AJ739"/>
      <c r="AK739"/>
      <c r="AL739"/>
      <c r="AM739"/>
      <c r="AN739"/>
      <c r="AO739"/>
    </row>
    <row r="740" spans="1:41" s="2" customFormat="1" x14ac:dyDescent="0.15">
      <c r="A740"/>
      <c r="B740"/>
      <c r="C740"/>
      <c r="D740"/>
      <c r="E740"/>
      <c r="F740"/>
      <c r="G740"/>
      <c r="H740"/>
      <c r="I740"/>
      <c r="J740"/>
      <c r="K740"/>
      <c r="L740"/>
      <c r="M740"/>
      <c r="N740"/>
      <c r="O740"/>
      <c r="P740"/>
      <c r="Q740"/>
      <c r="R740"/>
      <c r="S740"/>
      <c r="T740"/>
      <c r="U740"/>
      <c r="V740"/>
      <c r="W740"/>
      <c r="X740"/>
      <c r="Y740"/>
      <c r="Z740"/>
      <c r="AA740"/>
      <c r="AB740"/>
      <c r="AC740"/>
      <c r="AD740"/>
      <c r="AE740"/>
      <c r="AF740"/>
      <c r="AG740"/>
      <c r="AH740"/>
      <c r="AI740"/>
      <c r="AJ740"/>
      <c r="AK740"/>
      <c r="AL740"/>
      <c r="AM740"/>
      <c r="AN740"/>
      <c r="AO740"/>
    </row>
    <row r="741" spans="1:41" s="2" customFormat="1" x14ac:dyDescent="0.15">
      <c r="A741"/>
      <c r="B741"/>
      <c r="C741"/>
      <c r="D741"/>
      <c r="E741"/>
      <c r="F741"/>
      <c r="G741"/>
      <c r="H741"/>
      <c r="I741"/>
      <c r="J741"/>
      <c r="K741"/>
      <c r="L741"/>
      <c r="M741"/>
      <c r="N741"/>
      <c r="O741"/>
      <c r="P741"/>
      <c r="Q741"/>
      <c r="R741"/>
      <c r="S741"/>
      <c r="T741"/>
      <c r="U741"/>
      <c r="V741"/>
      <c r="W741"/>
      <c r="X741"/>
      <c r="Y741"/>
      <c r="Z741"/>
      <c r="AA741"/>
      <c r="AB741"/>
      <c r="AC741"/>
      <c r="AD741"/>
      <c r="AE741"/>
      <c r="AF741"/>
      <c r="AG741"/>
      <c r="AH741"/>
      <c r="AI741"/>
      <c r="AJ741"/>
      <c r="AK741"/>
      <c r="AL741"/>
      <c r="AM741"/>
      <c r="AN741"/>
      <c r="AO741"/>
    </row>
    <row r="742" spans="1:41" s="2" customFormat="1" x14ac:dyDescent="0.15">
      <c r="A742"/>
      <c r="B742"/>
      <c r="C742"/>
      <c r="D742"/>
      <c r="E742"/>
      <c r="F742"/>
      <c r="G742"/>
      <c r="H742"/>
      <c r="I742"/>
      <c r="J742"/>
      <c r="K742"/>
      <c r="L742"/>
      <c r="M742"/>
      <c r="N742"/>
      <c r="O742"/>
      <c r="P742"/>
      <c r="Q742"/>
      <c r="R742"/>
      <c r="S742"/>
      <c r="T742"/>
      <c r="U742"/>
      <c r="V742"/>
      <c r="W742"/>
      <c r="X742"/>
      <c r="Y742"/>
      <c r="Z742"/>
      <c r="AA742"/>
      <c r="AB742"/>
      <c r="AC742"/>
      <c r="AD742"/>
      <c r="AE742"/>
      <c r="AF742"/>
      <c r="AG742"/>
      <c r="AH742"/>
      <c r="AI742"/>
      <c r="AJ742"/>
      <c r="AK742"/>
      <c r="AL742"/>
      <c r="AM742"/>
      <c r="AN742"/>
      <c r="AO742"/>
    </row>
    <row r="743" spans="1:41" s="2" customFormat="1" x14ac:dyDescent="0.15">
      <c r="A743"/>
      <c r="B743"/>
      <c r="C743"/>
      <c r="D743"/>
      <c r="E743"/>
      <c r="F743"/>
      <c r="G743"/>
      <c r="H743"/>
      <c r="I743"/>
      <c r="J743"/>
      <c r="K743"/>
      <c r="L743"/>
      <c r="M743"/>
      <c r="N743"/>
      <c r="O743"/>
      <c r="P743"/>
      <c r="Q743"/>
      <c r="R743"/>
      <c r="S743"/>
      <c r="T743"/>
      <c r="U743"/>
      <c r="V743"/>
      <c r="W743"/>
      <c r="X743"/>
      <c r="Y743"/>
      <c r="Z743"/>
      <c r="AA743"/>
      <c r="AB743"/>
      <c r="AC743"/>
      <c r="AD743"/>
      <c r="AE743"/>
      <c r="AF743"/>
      <c r="AG743"/>
      <c r="AH743"/>
      <c r="AI743"/>
      <c r="AJ743"/>
      <c r="AK743"/>
      <c r="AL743"/>
      <c r="AM743"/>
      <c r="AN743"/>
      <c r="AO743"/>
    </row>
    <row r="744" spans="1:41" s="2" customFormat="1" x14ac:dyDescent="0.15">
      <c r="A744"/>
      <c r="B744"/>
      <c r="C744"/>
      <c r="D744"/>
      <c r="E744"/>
      <c r="F744"/>
      <c r="G744"/>
      <c r="H744"/>
      <c r="I744"/>
      <c r="J744"/>
      <c r="K744"/>
      <c r="L744"/>
      <c r="M744"/>
      <c r="N744"/>
      <c r="O744"/>
      <c r="P744"/>
      <c r="Q744"/>
      <c r="R744"/>
      <c r="S744"/>
      <c r="T744"/>
      <c r="U744"/>
      <c r="V744"/>
      <c r="W744"/>
      <c r="X744"/>
      <c r="Y744"/>
      <c r="Z744"/>
      <c r="AA744"/>
      <c r="AB744"/>
      <c r="AC744"/>
      <c r="AD744"/>
      <c r="AE744"/>
      <c r="AF744"/>
      <c r="AG744"/>
      <c r="AH744"/>
      <c r="AI744"/>
      <c r="AJ744"/>
      <c r="AK744"/>
      <c r="AL744"/>
      <c r="AM744"/>
      <c r="AN744"/>
      <c r="AO744"/>
    </row>
    <row r="745" spans="1:41" s="2" customFormat="1" x14ac:dyDescent="0.15">
      <c r="A745"/>
      <c r="B745"/>
      <c r="C745"/>
      <c r="D745"/>
      <c r="E745"/>
      <c r="F745"/>
      <c r="G745"/>
      <c r="H745"/>
      <c r="I745"/>
      <c r="J745"/>
      <c r="K745"/>
      <c r="L745"/>
      <c r="M745"/>
      <c r="N745"/>
      <c r="O745"/>
      <c r="P745"/>
      <c r="Q745"/>
      <c r="R745"/>
      <c r="S745"/>
      <c r="T745"/>
      <c r="U745"/>
      <c r="V745"/>
      <c r="W745"/>
      <c r="X745"/>
      <c r="Y745"/>
      <c r="Z745"/>
      <c r="AA745"/>
      <c r="AB745"/>
      <c r="AC745"/>
      <c r="AD745"/>
      <c r="AE745"/>
      <c r="AF745"/>
      <c r="AG745"/>
      <c r="AH745"/>
      <c r="AI745"/>
      <c r="AJ745"/>
      <c r="AK745"/>
      <c r="AL745"/>
      <c r="AM745"/>
      <c r="AN745"/>
      <c r="AO745"/>
    </row>
    <row r="746" spans="1:41" s="2" customFormat="1" x14ac:dyDescent="0.15">
      <c r="A746"/>
      <c r="B746"/>
      <c r="C746"/>
      <c r="D746"/>
      <c r="E746"/>
      <c r="F746"/>
      <c r="G746"/>
      <c r="H746"/>
      <c r="I746"/>
      <c r="J746"/>
      <c r="K746"/>
      <c r="L746"/>
      <c r="M746"/>
      <c r="N746"/>
      <c r="O746"/>
      <c r="P746"/>
      <c r="Q746"/>
      <c r="R746"/>
      <c r="S746"/>
      <c r="T746"/>
      <c r="U746"/>
      <c r="V746"/>
      <c r="W746"/>
      <c r="X746"/>
      <c r="Y746"/>
      <c r="Z746"/>
      <c r="AA746"/>
      <c r="AB746"/>
      <c r="AC746"/>
      <c r="AD746"/>
      <c r="AE746"/>
      <c r="AF746"/>
      <c r="AG746"/>
      <c r="AH746"/>
      <c r="AI746"/>
      <c r="AJ746"/>
      <c r="AK746"/>
      <c r="AL746"/>
      <c r="AM746"/>
      <c r="AN746"/>
      <c r="AO746"/>
    </row>
    <row r="747" spans="1:41" s="2" customFormat="1" x14ac:dyDescent="0.15">
      <c r="A747"/>
      <c r="B747"/>
      <c r="C747"/>
      <c r="D747"/>
      <c r="E747"/>
      <c r="F747"/>
      <c r="G747"/>
      <c r="H747"/>
      <c r="I747"/>
      <c r="J747"/>
      <c r="K747"/>
      <c r="L747"/>
      <c r="M747"/>
      <c r="N747"/>
      <c r="O747"/>
      <c r="P747"/>
      <c r="Q747"/>
      <c r="R747"/>
      <c r="S747"/>
      <c r="T747"/>
      <c r="U747"/>
      <c r="V747"/>
      <c r="W747"/>
      <c r="X747"/>
      <c r="Y747"/>
      <c r="Z747"/>
      <c r="AA747"/>
      <c r="AB747"/>
      <c r="AC747"/>
      <c r="AD747"/>
      <c r="AE747"/>
      <c r="AF747"/>
      <c r="AG747"/>
      <c r="AH747"/>
      <c r="AI747"/>
      <c r="AJ747"/>
      <c r="AK747"/>
      <c r="AL747"/>
      <c r="AM747"/>
      <c r="AN747"/>
      <c r="AO747"/>
    </row>
    <row r="748" spans="1:41" s="2" customFormat="1" x14ac:dyDescent="0.15">
      <c r="A748"/>
      <c r="B748"/>
      <c r="C748"/>
      <c r="D748"/>
      <c r="E748"/>
      <c r="F748"/>
      <c r="G748"/>
      <c r="H748"/>
      <c r="I748"/>
      <c r="J748"/>
      <c r="K748"/>
      <c r="L748"/>
      <c r="M748"/>
      <c r="N748"/>
      <c r="O748"/>
      <c r="P748"/>
      <c r="Q748"/>
      <c r="R748"/>
      <c r="S748"/>
      <c r="T748"/>
      <c r="U748"/>
      <c r="V748"/>
      <c r="W748"/>
      <c r="X748"/>
      <c r="Y748"/>
      <c r="Z748"/>
      <c r="AA748"/>
      <c r="AB748"/>
      <c r="AC748"/>
      <c r="AD748"/>
      <c r="AE748"/>
      <c r="AF748"/>
      <c r="AG748"/>
      <c r="AH748"/>
      <c r="AI748"/>
      <c r="AJ748"/>
      <c r="AK748"/>
      <c r="AL748"/>
      <c r="AM748"/>
      <c r="AN748"/>
      <c r="AO748"/>
    </row>
    <row r="749" spans="1:41" s="2" customFormat="1" x14ac:dyDescent="0.15">
      <c r="A749"/>
      <c r="B749"/>
      <c r="C749"/>
      <c r="D749"/>
      <c r="E749"/>
      <c r="F749"/>
      <c r="G749"/>
      <c r="H749"/>
      <c r="I749"/>
      <c r="J749"/>
      <c r="K749"/>
      <c r="L749"/>
      <c r="M749"/>
      <c r="N749"/>
      <c r="O749"/>
      <c r="P749"/>
      <c r="Q749"/>
      <c r="R749"/>
      <c r="S749"/>
      <c r="T749"/>
      <c r="U749"/>
      <c r="V749"/>
      <c r="W749"/>
      <c r="X749"/>
      <c r="Y749"/>
      <c r="Z749"/>
      <c r="AA749"/>
      <c r="AB749"/>
      <c r="AC749"/>
      <c r="AD749"/>
      <c r="AE749"/>
      <c r="AF749"/>
      <c r="AG749"/>
      <c r="AH749"/>
      <c r="AI749"/>
      <c r="AJ749"/>
      <c r="AK749"/>
      <c r="AL749"/>
      <c r="AM749"/>
      <c r="AN749"/>
      <c r="AO749"/>
    </row>
    <row r="750" spans="1:41" s="2" customFormat="1" x14ac:dyDescent="0.15">
      <c r="A750"/>
      <c r="B750"/>
      <c r="C750"/>
      <c r="D750"/>
      <c r="E750"/>
      <c r="F750"/>
      <c r="G750"/>
      <c r="H750"/>
      <c r="I750"/>
      <c r="J750"/>
      <c r="K750"/>
      <c r="L750"/>
      <c r="M750"/>
      <c r="N750"/>
      <c r="O750"/>
      <c r="P750"/>
      <c r="Q750"/>
      <c r="R750"/>
      <c r="S750"/>
      <c r="T750"/>
      <c r="U750"/>
      <c r="V750"/>
      <c r="W750"/>
      <c r="X750"/>
      <c r="Y750"/>
      <c r="Z750"/>
      <c r="AA750"/>
      <c r="AB750"/>
      <c r="AC750"/>
      <c r="AD750"/>
      <c r="AE750"/>
      <c r="AF750"/>
      <c r="AG750"/>
      <c r="AH750"/>
      <c r="AI750"/>
      <c r="AJ750"/>
      <c r="AK750"/>
      <c r="AL750"/>
      <c r="AM750"/>
      <c r="AN750"/>
      <c r="AO750"/>
    </row>
    <row r="751" spans="1:41" s="2" customFormat="1" x14ac:dyDescent="0.15">
      <c r="A751"/>
      <c r="B751"/>
      <c r="C751"/>
      <c r="D751"/>
      <c r="E751"/>
      <c r="F751"/>
      <c r="G751"/>
      <c r="H751"/>
      <c r="I751"/>
      <c r="J751"/>
      <c r="K751"/>
      <c r="L751"/>
      <c r="M751"/>
      <c r="N751"/>
      <c r="O751"/>
      <c r="P751"/>
      <c r="Q751"/>
      <c r="R751"/>
      <c r="S751"/>
      <c r="T751"/>
      <c r="U751"/>
      <c r="V751"/>
      <c r="W751"/>
      <c r="X751"/>
      <c r="Y751"/>
      <c r="Z751"/>
      <c r="AA751"/>
      <c r="AB751"/>
      <c r="AC751"/>
      <c r="AD751"/>
      <c r="AE751"/>
      <c r="AF751"/>
      <c r="AG751"/>
      <c r="AH751"/>
      <c r="AI751"/>
      <c r="AJ751"/>
      <c r="AK751"/>
      <c r="AL751"/>
      <c r="AM751"/>
      <c r="AN751"/>
      <c r="AO751"/>
    </row>
    <row r="752" spans="1:41" s="2" customFormat="1" x14ac:dyDescent="0.15">
      <c r="A752"/>
      <c r="B752"/>
      <c r="C752"/>
      <c r="D752"/>
      <c r="E752"/>
      <c r="F752"/>
      <c r="G752"/>
      <c r="H752"/>
      <c r="I752"/>
      <c r="J752"/>
      <c r="K752"/>
      <c r="L752"/>
      <c r="M752"/>
      <c r="N752"/>
      <c r="O752"/>
      <c r="P752"/>
      <c r="Q752"/>
      <c r="R752"/>
      <c r="S752"/>
      <c r="T752"/>
      <c r="U752"/>
      <c r="V752"/>
      <c r="W752"/>
      <c r="X752"/>
      <c r="Y752"/>
      <c r="Z752"/>
      <c r="AA752"/>
      <c r="AB752"/>
      <c r="AC752"/>
      <c r="AD752"/>
      <c r="AE752"/>
      <c r="AF752"/>
      <c r="AG752"/>
      <c r="AH752"/>
      <c r="AI752"/>
      <c r="AJ752"/>
      <c r="AK752"/>
      <c r="AL752"/>
      <c r="AM752"/>
      <c r="AN752"/>
      <c r="AO752"/>
    </row>
    <row r="753" spans="1:41" s="2" customFormat="1" x14ac:dyDescent="0.15">
      <c r="A753"/>
      <c r="B753"/>
      <c r="C753"/>
      <c r="D753"/>
      <c r="E753"/>
      <c r="F753"/>
      <c r="G753"/>
      <c r="H753"/>
      <c r="I753"/>
      <c r="J753"/>
      <c r="K753"/>
      <c r="L753"/>
      <c r="M753"/>
      <c r="N753"/>
      <c r="O753"/>
      <c r="P753"/>
      <c r="Q753"/>
      <c r="R753"/>
      <c r="S753"/>
      <c r="T753"/>
      <c r="U753"/>
      <c r="V753"/>
      <c r="W753"/>
      <c r="X753"/>
      <c r="Y753"/>
      <c r="Z753"/>
      <c r="AA753"/>
      <c r="AB753"/>
      <c r="AC753"/>
      <c r="AD753"/>
      <c r="AE753"/>
      <c r="AF753"/>
      <c r="AG753"/>
      <c r="AH753"/>
      <c r="AI753"/>
      <c r="AJ753"/>
      <c r="AK753"/>
      <c r="AL753"/>
      <c r="AM753"/>
      <c r="AN753"/>
      <c r="AO753"/>
    </row>
    <row r="754" spans="1:41" s="2" customFormat="1" x14ac:dyDescent="0.15">
      <c r="A754"/>
      <c r="B754"/>
      <c r="C754"/>
      <c r="D754"/>
      <c r="E754"/>
      <c r="F754"/>
      <c r="G754"/>
      <c r="H754"/>
      <c r="I754"/>
      <c r="J754"/>
      <c r="K754"/>
      <c r="L754"/>
      <c r="M754"/>
      <c r="N754"/>
      <c r="O754"/>
      <c r="P754"/>
      <c r="Q754"/>
      <c r="R754"/>
      <c r="S754"/>
      <c r="T754"/>
      <c r="U754"/>
      <c r="V754"/>
      <c r="W754"/>
      <c r="X754"/>
      <c r="Y754"/>
      <c r="Z754"/>
      <c r="AA754"/>
      <c r="AB754"/>
      <c r="AC754"/>
      <c r="AD754"/>
      <c r="AE754"/>
      <c r="AF754"/>
      <c r="AG754"/>
      <c r="AH754"/>
      <c r="AI754"/>
      <c r="AJ754"/>
      <c r="AK754"/>
      <c r="AL754"/>
      <c r="AM754"/>
      <c r="AN754"/>
      <c r="AO754"/>
    </row>
    <row r="755" spans="1:41" s="2" customFormat="1" x14ac:dyDescent="0.15">
      <c r="A755"/>
      <c r="B755"/>
      <c r="C755"/>
      <c r="D755"/>
      <c r="E755"/>
      <c r="F755"/>
      <c r="G755"/>
      <c r="H755"/>
      <c r="I755"/>
      <c r="J755"/>
      <c r="K755"/>
      <c r="L755"/>
      <c r="M755"/>
      <c r="N755"/>
      <c r="O755"/>
      <c r="P755"/>
      <c r="Q755"/>
      <c r="R755"/>
      <c r="S755"/>
      <c r="T755"/>
      <c r="U755"/>
      <c r="V755"/>
      <c r="W755"/>
      <c r="X755"/>
      <c r="Y755"/>
      <c r="Z755"/>
      <c r="AA755"/>
      <c r="AB755"/>
      <c r="AC755"/>
      <c r="AD755"/>
      <c r="AE755"/>
      <c r="AF755"/>
      <c r="AG755"/>
      <c r="AH755"/>
      <c r="AI755"/>
      <c r="AJ755"/>
      <c r="AK755"/>
      <c r="AL755"/>
      <c r="AM755"/>
      <c r="AN755"/>
      <c r="AO755"/>
    </row>
    <row r="756" spans="1:41" s="2" customFormat="1" x14ac:dyDescent="0.15">
      <c r="A756"/>
      <c r="B756"/>
      <c r="C756"/>
      <c r="D756"/>
      <c r="E756"/>
      <c r="F756"/>
      <c r="G756"/>
      <c r="H756"/>
      <c r="I756"/>
      <c r="J756"/>
      <c r="K756"/>
      <c r="L756"/>
      <c r="M756"/>
      <c r="N756"/>
      <c r="O756"/>
      <c r="P756"/>
      <c r="Q756"/>
      <c r="R756"/>
      <c r="S756"/>
      <c r="T756"/>
      <c r="U756"/>
      <c r="V756"/>
      <c r="W756"/>
      <c r="X756"/>
      <c r="Y756"/>
      <c r="Z756"/>
      <c r="AA756"/>
      <c r="AB756"/>
      <c r="AC756"/>
      <c r="AD756"/>
      <c r="AE756"/>
      <c r="AF756"/>
      <c r="AG756"/>
      <c r="AH756"/>
      <c r="AI756"/>
      <c r="AJ756"/>
      <c r="AK756"/>
      <c r="AL756"/>
      <c r="AM756"/>
      <c r="AN756"/>
      <c r="AO756"/>
    </row>
    <row r="757" spans="1:41" s="2" customFormat="1" x14ac:dyDescent="0.15">
      <c r="A757"/>
      <c r="B757"/>
      <c r="C757"/>
      <c r="D757"/>
      <c r="E757"/>
      <c r="F757"/>
      <c r="G757"/>
      <c r="H757"/>
      <c r="I757"/>
      <c r="J757"/>
      <c r="K757"/>
      <c r="L757"/>
      <c r="M757"/>
      <c r="N757"/>
      <c r="O757"/>
      <c r="P757"/>
      <c r="Q757"/>
      <c r="R757"/>
      <c r="S757"/>
      <c r="T757"/>
      <c r="U757"/>
      <c r="V757"/>
      <c r="W757"/>
      <c r="X757"/>
      <c r="Y757"/>
      <c r="Z757"/>
      <c r="AA757"/>
      <c r="AB757"/>
      <c r="AC757"/>
      <c r="AD757"/>
      <c r="AE757"/>
      <c r="AF757"/>
      <c r="AG757"/>
      <c r="AH757"/>
      <c r="AI757"/>
      <c r="AJ757"/>
      <c r="AK757"/>
      <c r="AL757"/>
      <c r="AM757"/>
      <c r="AN757"/>
      <c r="AO757"/>
    </row>
    <row r="758" spans="1:41" s="2" customFormat="1" x14ac:dyDescent="0.15">
      <c r="A758"/>
      <c r="B758"/>
      <c r="C758"/>
      <c r="D758"/>
      <c r="E758"/>
      <c r="F758"/>
      <c r="G758"/>
      <c r="H758"/>
      <c r="I758"/>
      <c r="J758"/>
      <c r="K758"/>
      <c r="L758"/>
      <c r="M758"/>
      <c r="N758"/>
      <c r="O758"/>
      <c r="P758"/>
      <c r="Q758"/>
      <c r="R758"/>
      <c r="S758"/>
      <c r="T758"/>
      <c r="U758"/>
      <c r="V758"/>
      <c r="W758"/>
      <c r="X758"/>
      <c r="Y758"/>
      <c r="Z758"/>
      <c r="AA758"/>
      <c r="AB758"/>
      <c r="AC758"/>
      <c r="AD758"/>
      <c r="AE758"/>
      <c r="AF758"/>
      <c r="AG758"/>
      <c r="AH758"/>
      <c r="AI758"/>
      <c r="AJ758"/>
      <c r="AK758"/>
      <c r="AL758"/>
      <c r="AM758"/>
      <c r="AN758"/>
      <c r="AO758"/>
    </row>
    <row r="759" spans="1:41" s="2" customFormat="1" x14ac:dyDescent="0.15">
      <c r="A759"/>
      <c r="B759"/>
      <c r="C759"/>
      <c r="D759"/>
      <c r="E759"/>
      <c r="F759"/>
      <c r="G759"/>
      <c r="H759"/>
      <c r="I759"/>
      <c r="J759"/>
      <c r="K759"/>
      <c r="L759"/>
      <c r="M759"/>
      <c r="N759"/>
      <c r="O759"/>
      <c r="P759"/>
      <c r="Q759"/>
      <c r="R759"/>
      <c r="S759"/>
      <c r="T759"/>
      <c r="U759"/>
      <c r="V759"/>
      <c r="W759"/>
      <c r="X759"/>
      <c r="Y759"/>
      <c r="Z759"/>
      <c r="AA759"/>
      <c r="AB759"/>
      <c r="AC759"/>
      <c r="AD759"/>
      <c r="AE759"/>
      <c r="AF759"/>
      <c r="AG759"/>
      <c r="AH759"/>
      <c r="AI759"/>
      <c r="AJ759"/>
      <c r="AK759"/>
      <c r="AL759"/>
      <c r="AM759"/>
      <c r="AN759"/>
      <c r="AO759"/>
    </row>
    <row r="760" spans="1:41" s="2" customFormat="1" x14ac:dyDescent="0.15">
      <c r="A760"/>
      <c r="B760"/>
      <c r="C760"/>
      <c r="D760"/>
      <c r="E760"/>
      <c r="F760"/>
      <c r="G760"/>
      <c r="H760"/>
      <c r="I760"/>
      <c r="J760"/>
      <c r="K760"/>
      <c r="L760"/>
      <c r="M760"/>
      <c r="N760"/>
      <c r="O760"/>
      <c r="P760"/>
      <c r="Q760"/>
      <c r="R760"/>
      <c r="S760"/>
      <c r="T760"/>
      <c r="U760"/>
      <c r="V760"/>
      <c r="W760"/>
      <c r="X760"/>
      <c r="Y760"/>
      <c r="Z760"/>
      <c r="AA760"/>
      <c r="AB760"/>
      <c r="AC760"/>
      <c r="AD760"/>
      <c r="AE760"/>
      <c r="AF760"/>
      <c r="AG760"/>
      <c r="AH760"/>
      <c r="AI760"/>
      <c r="AJ760"/>
      <c r="AK760"/>
      <c r="AL760"/>
      <c r="AM760"/>
      <c r="AN760"/>
      <c r="AO760"/>
    </row>
    <row r="761" spans="1:41" s="2" customFormat="1" x14ac:dyDescent="0.15">
      <c r="A761"/>
      <c r="B761"/>
      <c r="C761"/>
      <c r="D761"/>
      <c r="E761"/>
      <c r="F761"/>
      <c r="G761"/>
      <c r="H761"/>
      <c r="I761"/>
      <c r="J761"/>
      <c r="K761"/>
      <c r="L761"/>
      <c r="M761"/>
      <c r="N761"/>
      <c r="O761"/>
      <c r="P761"/>
      <c r="Q761"/>
      <c r="R761"/>
      <c r="S761"/>
      <c r="T761"/>
      <c r="U761"/>
      <c r="V761"/>
      <c r="W761"/>
      <c r="X761"/>
      <c r="Y761"/>
      <c r="Z761"/>
      <c r="AA761"/>
      <c r="AB761"/>
      <c r="AC761"/>
      <c r="AD761"/>
      <c r="AE761"/>
      <c r="AF761"/>
      <c r="AG761"/>
      <c r="AH761"/>
      <c r="AI761"/>
      <c r="AJ761"/>
      <c r="AK761"/>
      <c r="AL761"/>
      <c r="AM761"/>
      <c r="AN761"/>
      <c r="AO761"/>
    </row>
    <row r="762" spans="1:41" s="2" customFormat="1" x14ac:dyDescent="0.15">
      <c r="A762"/>
      <c r="B762"/>
      <c r="C762"/>
      <c r="D762"/>
      <c r="E762"/>
      <c r="F762"/>
      <c r="G762"/>
      <c r="H762"/>
      <c r="I762"/>
      <c r="J762"/>
      <c r="K762"/>
      <c r="L762"/>
      <c r="M762"/>
      <c r="N762"/>
      <c r="O762"/>
      <c r="P762"/>
      <c r="Q762"/>
      <c r="R762"/>
      <c r="S762"/>
      <c r="T762"/>
      <c r="U762"/>
      <c r="V762"/>
      <c r="W762"/>
      <c r="X762"/>
      <c r="Y762"/>
      <c r="Z762"/>
      <c r="AA762"/>
      <c r="AB762"/>
      <c r="AC762"/>
      <c r="AD762"/>
      <c r="AE762"/>
      <c r="AF762"/>
      <c r="AG762"/>
      <c r="AH762"/>
      <c r="AI762"/>
      <c r="AJ762"/>
      <c r="AK762"/>
      <c r="AL762"/>
      <c r="AM762"/>
      <c r="AN762"/>
      <c r="AO762"/>
    </row>
    <row r="763" spans="1:41" s="2" customFormat="1" x14ac:dyDescent="0.15">
      <c r="A763"/>
      <c r="B763"/>
      <c r="C763"/>
      <c r="D763"/>
      <c r="E763"/>
      <c r="F763"/>
      <c r="G763"/>
      <c r="H763"/>
      <c r="I763"/>
      <c r="J763"/>
      <c r="K763"/>
      <c r="L763"/>
      <c r="M763"/>
      <c r="N763"/>
      <c r="O763"/>
      <c r="P763"/>
      <c r="Q763"/>
      <c r="R763"/>
      <c r="S763"/>
      <c r="T763"/>
      <c r="U763"/>
      <c r="V763"/>
      <c r="W763"/>
      <c r="X763"/>
      <c r="Y763"/>
      <c r="Z763"/>
      <c r="AA763"/>
      <c r="AB763"/>
      <c r="AC763"/>
      <c r="AD763"/>
      <c r="AE763"/>
      <c r="AF763"/>
      <c r="AG763"/>
      <c r="AH763"/>
      <c r="AI763"/>
      <c r="AJ763"/>
      <c r="AK763"/>
      <c r="AL763"/>
      <c r="AM763"/>
      <c r="AN763"/>
      <c r="AO763"/>
    </row>
    <row r="764" spans="1:41" s="2" customFormat="1" x14ac:dyDescent="0.15">
      <c r="A764"/>
      <c r="B764"/>
      <c r="C764"/>
      <c r="D764"/>
      <c r="E764"/>
      <c r="F764"/>
      <c r="G764"/>
      <c r="H764"/>
      <c r="I764"/>
      <c r="J764"/>
      <c r="K764"/>
      <c r="L764"/>
      <c r="M764"/>
      <c r="N764"/>
      <c r="O764"/>
      <c r="P764"/>
      <c r="Q764"/>
      <c r="R764"/>
      <c r="S764"/>
      <c r="T764"/>
      <c r="U764"/>
      <c r="V764"/>
      <c r="W764"/>
      <c r="X764"/>
      <c r="Y764"/>
      <c r="Z764"/>
      <c r="AA764"/>
      <c r="AB764"/>
      <c r="AC764"/>
      <c r="AD764"/>
      <c r="AE764"/>
      <c r="AF764"/>
      <c r="AG764"/>
      <c r="AH764"/>
      <c r="AI764"/>
      <c r="AJ764"/>
      <c r="AK764"/>
      <c r="AL764"/>
      <c r="AM764"/>
      <c r="AN764"/>
      <c r="AO764"/>
    </row>
    <row r="765" spans="1:41" s="2" customFormat="1" x14ac:dyDescent="0.15">
      <c r="A765"/>
      <c r="B765"/>
      <c r="C765"/>
      <c r="D765"/>
      <c r="E765"/>
      <c r="F765"/>
      <c r="G765"/>
      <c r="H765"/>
      <c r="I765"/>
      <c r="J765"/>
      <c r="K765"/>
      <c r="L765"/>
      <c r="M765"/>
      <c r="N765"/>
      <c r="O765"/>
      <c r="P765"/>
      <c r="Q765"/>
      <c r="R765"/>
      <c r="S765"/>
      <c r="T765"/>
      <c r="U765"/>
      <c r="V765"/>
      <c r="W765"/>
      <c r="X765"/>
      <c r="Y765"/>
      <c r="Z765"/>
      <c r="AA765"/>
      <c r="AB765"/>
      <c r="AC765"/>
      <c r="AD765"/>
      <c r="AE765"/>
      <c r="AF765"/>
      <c r="AG765"/>
      <c r="AH765"/>
      <c r="AI765"/>
      <c r="AJ765"/>
      <c r="AK765"/>
      <c r="AL765"/>
      <c r="AM765"/>
      <c r="AN765"/>
      <c r="AO765"/>
    </row>
    <row r="766" spans="1:41" s="2" customFormat="1" x14ac:dyDescent="0.15">
      <c r="A766"/>
      <c r="B766"/>
      <c r="C766"/>
      <c r="D766"/>
      <c r="E766"/>
      <c r="F766"/>
      <c r="G766"/>
      <c r="H766"/>
      <c r="I766"/>
      <c r="J766"/>
      <c r="K766"/>
      <c r="L766"/>
      <c r="M766"/>
      <c r="N766"/>
      <c r="O766"/>
      <c r="P766"/>
      <c r="Q766"/>
      <c r="R766"/>
      <c r="S766"/>
      <c r="T766"/>
      <c r="U766"/>
      <c r="V766"/>
      <c r="W766"/>
      <c r="X766"/>
      <c r="Y766"/>
      <c r="Z766"/>
      <c r="AA766"/>
      <c r="AB766"/>
      <c r="AC766"/>
      <c r="AD766"/>
      <c r="AE766"/>
      <c r="AF766"/>
      <c r="AG766"/>
      <c r="AH766"/>
      <c r="AI766"/>
      <c r="AJ766"/>
      <c r="AK766"/>
      <c r="AL766"/>
      <c r="AM766"/>
      <c r="AN766"/>
      <c r="AO766"/>
    </row>
    <row r="767" spans="1:41" s="2" customFormat="1" x14ac:dyDescent="0.15">
      <c r="A767"/>
      <c r="B767"/>
      <c r="C767"/>
      <c r="D767"/>
      <c r="E767"/>
      <c r="F767"/>
      <c r="G767"/>
      <c r="H767"/>
      <c r="I767"/>
      <c r="J767"/>
      <c r="K767"/>
      <c r="L767"/>
      <c r="M767"/>
      <c r="N767"/>
      <c r="O767"/>
      <c r="P767"/>
      <c r="Q767"/>
      <c r="R767"/>
      <c r="S767"/>
      <c r="T767"/>
      <c r="U767"/>
      <c r="V767"/>
      <c r="W767"/>
      <c r="X767"/>
      <c r="Y767"/>
      <c r="Z767"/>
      <c r="AA767"/>
      <c r="AB767"/>
      <c r="AC767"/>
      <c r="AD767"/>
      <c r="AE767"/>
      <c r="AF767"/>
      <c r="AG767"/>
      <c r="AH767"/>
      <c r="AI767"/>
      <c r="AJ767"/>
      <c r="AK767"/>
      <c r="AL767"/>
      <c r="AM767"/>
      <c r="AN767"/>
      <c r="AO767"/>
    </row>
    <row r="768" spans="1:41" s="2" customFormat="1" x14ac:dyDescent="0.15">
      <c r="A768"/>
      <c r="B768"/>
      <c r="C768"/>
      <c r="D768"/>
      <c r="E768"/>
      <c r="F768"/>
      <c r="G768"/>
      <c r="H768"/>
      <c r="I768"/>
      <c r="J768"/>
      <c r="K768"/>
      <c r="L768"/>
      <c r="M768"/>
      <c r="N768"/>
      <c r="O768"/>
      <c r="P768"/>
      <c r="Q768"/>
      <c r="R768"/>
      <c r="S768"/>
      <c r="T768"/>
      <c r="U768"/>
      <c r="V768"/>
      <c r="W768"/>
      <c r="X768"/>
      <c r="Y768"/>
      <c r="Z768"/>
      <c r="AA768"/>
      <c r="AB768"/>
      <c r="AC768"/>
      <c r="AD768"/>
      <c r="AE768"/>
      <c r="AF768"/>
      <c r="AG768"/>
      <c r="AH768"/>
      <c r="AI768"/>
      <c r="AJ768"/>
      <c r="AK768"/>
      <c r="AL768"/>
      <c r="AM768"/>
      <c r="AN768"/>
      <c r="AO768"/>
    </row>
    <row r="769" spans="1:41" s="2" customFormat="1" x14ac:dyDescent="0.15">
      <c r="A769"/>
      <c r="B769"/>
      <c r="C769"/>
      <c r="D769"/>
      <c r="E769"/>
      <c r="F769"/>
      <c r="G769"/>
      <c r="H769"/>
      <c r="I769"/>
      <c r="J769"/>
      <c r="K769"/>
      <c r="L769"/>
      <c r="M769"/>
      <c r="N769"/>
      <c r="O769"/>
      <c r="P769"/>
      <c r="Q769"/>
      <c r="R769"/>
      <c r="S769"/>
      <c r="T769"/>
      <c r="U769"/>
      <c r="V769"/>
      <c r="W769"/>
      <c r="X769"/>
      <c r="Y769"/>
      <c r="Z769"/>
      <c r="AA769"/>
      <c r="AB769"/>
      <c r="AC769"/>
      <c r="AD769"/>
      <c r="AE769"/>
      <c r="AF769"/>
      <c r="AG769"/>
      <c r="AH769"/>
      <c r="AI769"/>
      <c r="AJ769"/>
      <c r="AK769"/>
      <c r="AL769"/>
      <c r="AM769"/>
      <c r="AN769"/>
      <c r="AO769"/>
    </row>
    <row r="770" spans="1:41" s="2" customFormat="1" x14ac:dyDescent="0.15">
      <c r="A770"/>
      <c r="B770"/>
      <c r="C770"/>
      <c r="D770"/>
      <c r="E770"/>
      <c r="F770"/>
      <c r="G770"/>
      <c r="H770"/>
      <c r="I770"/>
      <c r="J770"/>
      <c r="K770"/>
      <c r="L770"/>
      <c r="M770"/>
      <c r="N770"/>
      <c r="O770"/>
      <c r="P770"/>
      <c r="Q770"/>
      <c r="R770"/>
      <c r="S770"/>
      <c r="T770"/>
      <c r="U770"/>
      <c r="V770"/>
      <c r="W770"/>
      <c r="X770"/>
      <c r="Y770"/>
      <c r="Z770"/>
      <c r="AA770"/>
      <c r="AB770"/>
      <c r="AC770"/>
      <c r="AD770"/>
      <c r="AE770"/>
      <c r="AF770"/>
      <c r="AG770"/>
      <c r="AH770"/>
      <c r="AI770"/>
      <c r="AJ770"/>
      <c r="AK770"/>
      <c r="AL770"/>
      <c r="AM770"/>
      <c r="AN770"/>
      <c r="AO770"/>
    </row>
    <row r="771" spans="1:41" s="2" customFormat="1" x14ac:dyDescent="0.15">
      <c r="A771"/>
      <c r="B771"/>
      <c r="C771"/>
      <c r="D771"/>
      <c r="E771"/>
      <c r="F771"/>
      <c r="G771"/>
      <c r="H771"/>
      <c r="I771"/>
      <c r="J771"/>
      <c r="K771"/>
      <c r="L771"/>
      <c r="M771"/>
      <c r="N771"/>
      <c r="O771"/>
      <c r="P771"/>
      <c r="Q771"/>
      <c r="R771"/>
      <c r="S771"/>
      <c r="T771"/>
      <c r="U771"/>
      <c r="V771"/>
      <c r="W771"/>
      <c r="X771"/>
      <c r="Y771"/>
      <c r="Z771"/>
      <c r="AA771"/>
      <c r="AB771"/>
      <c r="AC771"/>
      <c r="AD771"/>
      <c r="AE771"/>
      <c r="AF771"/>
      <c r="AG771"/>
      <c r="AH771"/>
      <c r="AI771"/>
      <c r="AJ771"/>
      <c r="AK771"/>
      <c r="AL771"/>
      <c r="AM771"/>
      <c r="AN771"/>
      <c r="AO771"/>
    </row>
    <row r="772" spans="1:41" s="2" customFormat="1" x14ac:dyDescent="0.15">
      <c r="A772"/>
      <c r="B772"/>
      <c r="C772"/>
      <c r="D772"/>
      <c r="E772"/>
      <c r="F772"/>
      <c r="G772"/>
      <c r="H772"/>
      <c r="I772"/>
      <c r="J772"/>
      <c r="K772"/>
      <c r="L772"/>
      <c r="M772"/>
      <c r="N772"/>
      <c r="O772"/>
      <c r="P772"/>
      <c r="Q772"/>
      <c r="R772"/>
      <c r="S772"/>
      <c r="T772"/>
      <c r="U772"/>
      <c r="V772"/>
      <c r="W772"/>
      <c r="X772"/>
      <c r="Y772"/>
      <c r="Z772"/>
      <c r="AA772"/>
      <c r="AB772"/>
      <c r="AC772"/>
      <c r="AD772"/>
      <c r="AE772"/>
      <c r="AF772"/>
      <c r="AG772"/>
      <c r="AH772"/>
      <c r="AI772"/>
      <c r="AJ772"/>
      <c r="AK772"/>
      <c r="AL772"/>
      <c r="AM772"/>
      <c r="AN772"/>
      <c r="AO772"/>
    </row>
    <row r="773" spans="1:41" s="2" customFormat="1" x14ac:dyDescent="0.15">
      <c r="A773"/>
      <c r="B773"/>
      <c r="C773"/>
      <c r="D773"/>
      <c r="E773"/>
      <c r="F773"/>
      <c r="G773"/>
      <c r="H773"/>
      <c r="I773"/>
      <c r="J773"/>
      <c r="K773"/>
      <c r="L773"/>
      <c r="M773"/>
      <c r="N773"/>
      <c r="O773"/>
      <c r="P773"/>
      <c r="Q773"/>
      <c r="R773"/>
      <c r="S773"/>
      <c r="T773"/>
      <c r="U773"/>
      <c r="V773"/>
      <c r="W773"/>
      <c r="X773"/>
      <c r="Y773"/>
      <c r="Z773"/>
      <c r="AA773"/>
      <c r="AB773"/>
      <c r="AC773"/>
      <c r="AD773"/>
      <c r="AE773"/>
      <c r="AF773"/>
      <c r="AG773"/>
      <c r="AH773"/>
      <c r="AI773"/>
      <c r="AJ773"/>
      <c r="AK773"/>
      <c r="AL773"/>
      <c r="AM773"/>
      <c r="AN773"/>
      <c r="AO773"/>
    </row>
    <row r="774" spans="1:41" s="2" customFormat="1" x14ac:dyDescent="0.15">
      <c r="A774"/>
      <c r="B774"/>
      <c r="C774"/>
      <c r="D774"/>
      <c r="E774"/>
      <c r="F774"/>
      <c r="G774"/>
      <c r="H774"/>
      <c r="I774"/>
      <c r="J774"/>
      <c r="K774"/>
      <c r="L774"/>
      <c r="M774"/>
      <c r="N774"/>
      <c r="O774"/>
      <c r="P774"/>
      <c r="Q774"/>
      <c r="R774"/>
      <c r="S774"/>
      <c r="T774"/>
      <c r="U774"/>
      <c r="V774"/>
      <c r="W774"/>
      <c r="X774"/>
      <c r="Y774"/>
      <c r="Z774"/>
      <c r="AA774"/>
      <c r="AB774"/>
      <c r="AC774"/>
      <c r="AD774"/>
      <c r="AE774"/>
      <c r="AF774"/>
      <c r="AG774"/>
      <c r="AH774"/>
      <c r="AI774"/>
      <c r="AJ774"/>
      <c r="AK774"/>
      <c r="AL774"/>
      <c r="AM774"/>
      <c r="AN774"/>
      <c r="AO774"/>
    </row>
    <row r="775" spans="1:41" s="2" customFormat="1" x14ac:dyDescent="0.15">
      <c r="A775"/>
      <c r="B775"/>
      <c r="C775"/>
      <c r="D775"/>
      <c r="E775"/>
      <c r="F775"/>
      <c r="G775"/>
      <c r="H775"/>
      <c r="I775"/>
      <c r="J775"/>
      <c r="K775"/>
      <c r="L775"/>
      <c r="M775"/>
      <c r="N775"/>
      <c r="O775"/>
      <c r="P775"/>
      <c r="Q775"/>
      <c r="R775"/>
      <c r="S775"/>
      <c r="T775"/>
      <c r="U775"/>
      <c r="V775"/>
      <c r="W775"/>
      <c r="X775"/>
      <c r="Y775"/>
      <c r="Z775"/>
      <c r="AA775"/>
      <c r="AB775"/>
      <c r="AC775"/>
      <c r="AD775"/>
      <c r="AE775"/>
      <c r="AF775"/>
      <c r="AG775"/>
      <c r="AH775"/>
      <c r="AI775"/>
      <c r="AJ775"/>
      <c r="AK775"/>
      <c r="AL775"/>
      <c r="AM775"/>
      <c r="AN775"/>
      <c r="AO775"/>
    </row>
    <row r="776" spans="1:41" s="2" customFormat="1" x14ac:dyDescent="0.15">
      <c r="A776"/>
      <c r="B776"/>
      <c r="C776"/>
      <c r="D776"/>
      <c r="E776"/>
      <c r="F776"/>
      <c r="G776"/>
      <c r="H776"/>
      <c r="I776"/>
      <c r="J776"/>
      <c r="K776"/>
      <c r="L776"/>
      <c r="M776"/>
      <c r="N776"/>
      <c r="O776"/>
      <c r="P776"/>
      <c r="Q776"/>
      <c r="R776"/>
      <c r="S776"/>
      <c r="T776"/>
      <c r="U776"/>
      <c r="V776"/>
      <c r="W776"/>
      <c r="X776"/>
      <c r="Y776"/>
      <c r="Z776"/>
      <c r="AA776"/>
      <c r="AB776"/>
      <c r="AC776"/>
      <c r="AD776"/>
      <c r="AE776"/>
      <c r="AF776"/>
      <c r="AG776"/>
      <c r="AH776"/>
      <c r="AI776"/>
      <c r="AJ776"/>
      <c r="AK776"/>
      <c r="AL776"/>
      <c r="AM776"/>
      <c r="AN776"/>
      <c r="AO776"/>
    </row>
    <row r="777" spans="1:41" s="2" customFormat="1" x14ac:dyDescent="0.15">
      <c r="A777"/>
      <c r="B777"/>
      <c r="C777"/>
      <c r="D777"/>
      <c r="E777"/>
      <c r="F777"/>
      <c r="G777"/>
      <c r="H777"/>
      <c r="I777"/>
      <c r="J777"/>
      <c r="K777"/>
      <c r="L777"/>
      <c r="M777"/>
      <c r="N777"/>
      <c r="O777"/>
      <c r="P777"/>
      <c r="Q777"/>
      <c r="R777"/>
      <c r="S777"/>
      <c r="T777"/>
      <c r="U777"/>
      <c r="V777"/>
      <c r="W777"/>
      <c r="X777"/>
      <c r="Y777"/>
      <c r="Z777"/>
      <c r="AA777"/>
      <c r="AB777"/>
      <c r="AC777"/>
      <c r="AD777"/>
      <c r="AE777"/>
      <c r="AF777"/>
      <c r="AG777"/>
      <c r="AH777"/>
      <c r="AI777"/>
      <c r="AJ777"/>
      <c r="AK777"/>
      <c r="AL777"/>
      <c r="AM777"/>
      <c r="AN777"/>
      <c r="AO777"/>
    </row>
    <row r="778" spans="1:41" s="2" customFormat="1" x14ac:dyDescent="0.15">
      <c r="A778"/>
      <c r="B778"/>
      <c r="C778"/>
      <c r="D778"/>
      <c r="E778"/>
      <c r="F778"/>
      <c r="G778"/>
      <c r="H778"/>
      <c r="I778"/>
      <c r="J778"/>
      <c r="K778"/>
      <c r="L778"/>
      <c r="M778"/>
      <c r="N778"/>
      <c r="O778"/>
      <c r="P778"/>
      <c r="Q778"/>
      <c r="R778"/>
      <c r="S778"/>
      <c r="T778"/>
      <c r="U778"/>
      <c r="V778"/>
      <c r="W778"/>
      <c r="X778"/>
      <c r="Y778"/>
      <c r="Z778"/>
      <c r="AA778"/>
      <c r="AB778"/>
      <c r="AC778"/>
      <c r="AD778"/>
      <c r="AE778"/>
      <c r="AF778"/>
      <c r="AG778"/>
      <c r="AH778"/>
      <c r="AI778"/>
      <c r="AJ778"/>
      <c r="AK778"/>
      <c r="AL778"/>
      <c r="AM778"/>
      <c r="AN778"/>
      <c r="AO778"/>
    </row>
    <row r="779" spans="1:41" s="2" customFormat="1" x14ac:dyDescent="0.15">
      <c r="A779"/>
      <c r="B779"/>
      <c r="C779"/>
      <c r="D779"/>
      <c r="E779"/>
      <c r="F779"/>
      <c r="G779"/>
      <c r="H779"/>
      <c r="I779"/>
      <c r="J779"/>
      <c r="K779"/>
      <c r="L779"/>
      <c r="M779"/>
      <c r="N779"/>
      <c r="O779"/>
      <c r="P779"/>
      <c r="Q779"/>
      <c r="R779"/>
      <c r="S779"/>
      <c r="T779"/>
      <c r="U779"/>
      <c r="V779"/>
      <c r="W779"/>
      <c r="X779"/>
      <c r="Y779"/>
      <c r="Z779"/>
      <c r="AA779"/>
      <c r="AB779"/>
      <c r="AC779"/>
      <c r="AD779"/>
      <c r="AE779"/>
      <c r="AF779"/>
      <c r="AG779"/>
      <c r="AH779"/>
      <c r="AI779"/>
      <c r="AJ779"/>
      <c r="AK779"/>
      <c r="AL779"/>
      <c r="AM779"/>
      <c r="AN779"/>
      <c r="AO779"/>
    </row>
    <row r="780" spans="1:41" s="2" customFormat="1" x14ac:dyDescent="0.15">
      <c r="A780"/>
      <c r="B780"/>
      <c r="C780"/>
      <c r="D780"/>
      <c r="E780"/>
      <c r="F780"/>
      <c r="G780"/>
      <c r="H780"/>
      <c r="I780"/>
      <c r="J780"/>
      <c r="K780"/>
      <c r="L780"/>
      <c r="M780"/>
      <c r="N780"/>
      <c r="O780"/>
      <c r="P780"/>
      <c r="Q780"/>
      <c r="R780"/>
      <c r="S780"/>
      <c r="T780"/>
      <c r="U780"/>
      <c r="V780"/>
      <c r="W780"/>
      <c r="X780"/>
      <c r="Y780"/>
      <c r="Z780"/>
      <c r="AA780"/>
      <c r="AB780"/>
      <c r="AC780"/>
      <c r="AD780"/>
      <c r="AE780"/>
      <c r="AF780"/>
      <c r="AG780"/>
      <c r="AH780"/>
      <c r="AI780"/>
      <c r="AJ780"/>
      <c r="AK780"/>
      <c r="AL780"/>
      <c r="AM780"/>
      <c r="AN780"/>
      <c r="AO780"/>
    </row>
    <row r="781" spans="1:41" s="2" customFormat="1" x14ac:dyDescent="0.15">
      <c r="A781"/>
      <c r="B781"/>
      <c r="C781"/>
      <c r="D781"/>
      <c r="E781"/>
      <c r="F781"/>
      <c r="G781"/>
      <c r="H781"/>
      <c r="I781"/>
      <c r="J781"/>
      <c r="K781"/>
      <c r="L781"/>
      <c r="M781"/>
      <c r="N781"/>
      <c r="O781"/>
      <c r="P781"/>
      <c r="Q781"/>
      <c r="R781"/>
      <c r="S781"/>
      <c r="T781"/>
      <c r="U781"/>
      <c r="V781"/>
      <c r="W781"/>
      <c r="X781"/>
      <c r="Y781"/>
      <c r="Z781"/>
      <c r="AA781"/>
      <c r="AB781"/>
      <c r="AC781"/>
      <c r="AD781"/>
      <c r="AE781"/>
      <c r="AF781"/>
      <c r="AG781"/>
      <c r="AH781"/>
      <c r="AI781"/>
      <c r="AJ781"/>
      <c r="AK781"/>
      <c r="AL781"/>
      <c r="AM781"/>
      <c r="AN781"/>
      <c r="AO781"/>
    </row>
    <row r="782" spans="1:41" s="2" customFormat="1" x14ac:dyDescent="0.15">
      <c r="A782"/>
      <c r="B782"/>
      <c r="C782"/>
      <c r="D782"/>
      <c r="E782"/>
      <c r="F782"/>
      <c r="G782"/>
      <c r="H782"/>
      <c r="I782"/>
      <c r="J782"/>
      <c r="K782"/>
      <c r="L782"/>
      <c r="M782"/>
      <c r="N782"/>
      <c r="O782"/>
      <c r="P782"/>
      <c r="Q782"/>
      <c r="R782"/>
      <c r="S782"/>
      <c r="T782"/>
      <c r="U782"/>
      <c r="V782"/>
      <c r="W782"/>
      <c r="X782"/>
      <c r="Y782"/>
      <c r="Z782"/>
      <c r="AA782"/>
      <c r="AB782"/>
      <c r="AC782"/>
      <c r="AD782"/>
      <c r="AE782"/>
      <c r="AF782"/>
      <c r="AG782"/>
      <c r="AH782"/>
      <c r="AI782"/>
      <c r="AJ782"/>
      <c r="AK782"/>
      <c r="AL782"/>
      <c r="AM782"/>
      <c r="AN782"/>
      <c r="AO782"/>
    </row>
    <row r="783" spans="1:41" s="2" customFormat="1" x14ac:dyDescent="0.15">
      <c r="A783"/>
      <c r="B783"/>
      <c r="C783"/>
      <c r="D783"/>
      <c r="E783"/>
      <c r="F783"/>
      <c r="G783"/>
      <c r="H783"/>
      <c r="I783"/>
      <c r="J783"/>
      <c r="K783"/>
      <c r="L783"/>
      <c r="M783"/>
      <c r="N783"/>
      <c r="O783"/>
      <c r="P783"/>
      <c r="Q783"/>
      <c r="R783"/>
      <c r="S783"/>
      <c r="T783"/>
      <c r="U783"/>
      <c r="V783"/>
      <c r="W783"/>
      <c r="X783"/>
      <c r="Y783"/>
      <c r="Z783"/>
      <c r="AA783"/>
      <c r="AB783"/>
      <c r="AC783"/>
      <c r="AD783"/>
      <c r="AE783"/>
      <c r="AF783"/>
      <c r="AG783"/>
      <c r="AH783"/>
      <c r="AI783"/>
      <c r="AJ783"/>
      <c r="AK783"/>
      <c r="AL783"/>
      <c r="AM783"/>
      <c r="AN783"/>
      <c r="AO783"/>
    </row>
    <row r="784" spans="1:41" s="2" customFormat="1" x14ac:dyDescent="0.15">
      <c r="A784"/>
      <c r="B784"/>
      <c r="C784"/>
      <c r="D784"/>
      <c r="E784"/>
      <c r="F784"/>
      <c r="G784"/>
      <c r="H784"/>
      <c r="I784"/>
      <c r="J784"/>
      <c r="K784"/>
      <c r="L784"/>
      <c r="M784"/>
      <c r="N784"/>
      <c r="O784"/>
      <c r="P784"/>
      <c r="Q784"/>
      <c r="R784"/>
      <c r="S784"/>
      <c r="T784"/>
      <c r="U784"/>
      <c r="V784"/>
      <c r="W784"/>
      <c r="X784"/>
      <c r="Y784"/>
      <c r="Z784"/>
      <c r="AA784"/>
      <c r="AB784"/>
      <c r="AC784"/>
      <c r="AD784"/>
      <c r="AE784"/>
      <c r="AF784"/>
      <c r="AG784"/>
      <c r="AH784"/>
      <c r="AI784"/>
      <c r="AJ784"/>
      <c r="AK784"/>
      <c r="AL784"/>
      <c r="AM784"/>
      <c r="AN784"/>
      <c r="AO784"/>
    </row>
    <row r="785" spans="1:41" s="2" customFormat="1" x14ac:dyDescent="0.15">
      <c r="A785"/>
      <c r="B785"/>
      <c r="C785"/>
      <c r="D785"/>
      <c r="E785"/>
      <c r="F785"/>
      <c r="G785"/>
      <c r="H785"/>
      <c r="I785"/>
      <c r="J785"/>
      <c r="K785"/>
      <c r="L785"/>
      <c r="M785"/>
      <c r="N785"/>
      <c r="O785"/>
      <c r="P785"/>
      <c r="Q785"/>
      <c r="R785"/>
      <c r="S785"/>
      <c r="T785"/>
      <c r="U785"/>
      <c r="V785"/>
      <c r="W785"/>
      <c r="X785"/>
      <c r="Y785"/>
      <c r="Z785"/>
      <c r="AA785"/>
      <c r="AB785"/>
      <c r="AC785"/>
      <c r="AD785"/>
      <c r="AE785"/>
      <c r="AF785"/>
      <c r="AG785"/>
      <c r="AH785"/>
      <c r="AI785"/>
      <c r="AJ785"/>
      <c r="AK785"/>
      <c r="AL785"/>
      <c r="AM785"/>
      <c r="AN785"/>
      <c r="AO785"/>
    </row>
    <row r="786" spans="1:41" s="2" customFormat="1" x14ac:dyDescent="0.15">
      <c r="A786"/>
      <c r="B786"/>
      <c r="C786"/>
      <c r="D786"/>
      <c r="E786"/>
      <c r="F786"/>
      <c r="G786"/>
      <c r="H786"/>
      <c r="I786"/>
      <c r="J786"/>
      <c r="K786"/>
      <c r="L786"/>
      <c r="M786"/>
      <c r="N786"/>
      <c r="O786"/>
      <c r="P786"/>
      <c r="Q786"/>
      <c r="R786"/>
      <c r="S786"/>
      <c r="T786"/>
      <c r="U786"/>
      <c r="V786"/>
      <c r="W786"/>
      <c r="X786"/>
      <c r="Y786"/>
      <c r="Z786"/>
      <c r="AA786"/>
      <c r="AB786"/>
      <c r="AC786"/>
      <c r="AD786"/>
      <c r="AE786"/>
      <c r="AF786"/>
      <c r="AG786"/>
      <c r="AH786"/>
      <c r="AI786"/>
      <c r="AJ786"/>
      <c r="AK786"/>
      <c r="AL786"/>
      <c r="AM786"/>
      <c r="AN786"/>
      <c r="AO786"/>
    </row>
    <row r="787" spans="1:41" s="2" customFormat="1" x14ac:dyDescent="0.15">
      <c r="A787"/>
      <c r="B787"/>
      <c r="C787"/>
      <c r="D787"/>
      <c r="E787"/>
      <c r="F787"/>
      <c r="G787"/>
      <c r="H787"/>
      <c r="I787"/>
      <c r="J787"/>
      <c r="K787"/>
      <c r="L787"/>
      <c r="M787"/>
      <c r="N787"/>
      <c r="O787"/>
      <c r="P787"/>
      <c r="Q787"/>
      <c r="R787"/>
      <c r="S787"/>
      <c r="T787"/>
      <c r="U787"/>
      <c r="V787"/>
      <c r="W787"/>
      <c r="X787"/>
      <c r="Y787"/>
      <c r="Z787"/>
      <c r="AA787"/>
      <c r="AB787"/>
      <c r="AC787"/>
      <c r="AD787"/>
      <c r="AE787"/>
      <c r="AF787"/>
      <c r="AG787"/>
      <c r="AH787"/>
      <c r="AI787"/>
      <c r="AJ787"/>
      <c r="AK787"/>
      <c r="AL787"/>
      <c r="AM787"/>
      <c r="AN787"/>
      <c r="AO787"/>
    </row>
    <row r="788" spans="1:41" s="2" customFormat="1" x14ac:dyDescent="0.15">
      <c r="A788"/>
      <c r="B788"/>
      <c r="C788"/>
      <c r="D788"/>
      <c r="E788"/>
      <c r="F788"/>
      <c r="G788"/>
      <c r="H788"/>
      <c r="I788"/>
      <c r="J788"/>
      <c r="K788"/>
      <c r="L788"/>
      <c r="M788"/>
      <c r="N788"/>
      <c r="O788"/>
      <c r="P788"/>
      <c r="Q788"/>
      <c r="R788"/>
      <c r="S788"/>
      <c r="T788"/>
      <c r="U788"/>
      <c r="V788"/>
      <c r="W788"/>
      <c r="X788"/>
      <c r="Y788"/>
      <c r="Z788"/>
      <c r="AA788"/>
      <c r="AB788"/>
      <c r="AC788"/>
      <c r="AD788"/>
      <c r="AE788"/>
      <c r="AF788"/>
      <c r="AG788"/>
      <c r="AH788"/>
      <c r="AI788"/>
      <c r="AJ788"/>
      <c r="AK788"/>
      <c r="AL788"/>
      <c r="AM788"/>
      <c r="AN788"/>
      <c r="AO788"/>
    </row>
    <row r="789" spans="1:41" s="2" customFormat="1" x14ac:dyDescent="0.15">
      <c r="A789"/>
      <c r="B789"/>
      <c r="C789"/>
      <c r="D789"/>
      <c r="E789"/>
      <c r="F789"/>
      <c r="G789"/>
      <c r="H789"/>
      <c r="I789"/>
      <c r="J789"/>
      <c r="K789"/>
      <c r="L789"/>
      <c r="M789"/>
      <c r="N789"/>
      <c r="O789"/>
      <c r="P789"/>
      <c r="Q789"/>
      <c r="R789"/>
      <c r="S789"/>
      <c r="T789"/>
      <c r="U789"/>
      <c r="V789"/>
      <c r="W789"/>
      <c r="X789"/>
      <c r="Y789"/>
      <c r="Z789"/>
      <c r="AA789"/>
      <c r="AB789"/>
      <c r="AC789"/>
      <c r="AD789"/>
      <c r="AE789"/>
      <c r="AF789"/>
      <c r="AG789"/>
      <c r="AH789"/>
      <c r="AI789"/>
      <c r="AJ789"/>
      <c r="AK789"/>
      <c r="AL789"/>
      <c r="AM789"/>
      <c r="AN789"/>
      <c r="AO789"/>
    </row>
    <row r="790" spans="1:41" s="2" customFormat="1" x14ac:dyDescent="0.15">
      <c r="A790"/>
      <c r="B790"/>
      <c r="C790"/>
      <c r="D790"/>
      <c r="E790"/>
      <c r="F790"/>
      <c r="G790"/>
      <c r="H790"/>
      <c r="I790"/>
      <c r="J790"/>
      <c r="K790"/>
      <c r="L790"/>
      <c r="M790"/>
      <c r="N790"/>
      <c r="O790"/>
      <c r="P790"/>
      <c r="Q790"/>
      <c r="R790"/>
      <c r="S790"/>
      <c r="T790"/>
      <c r="U790"/>
      <c r="V790"/>
      <c r="W790"/>
      <c r="X790"/>
      <c r="Y790"/>
      <c r="Z790"/>
      <c r="AA790"/>
      <c r="AB790"/>
      <c r="AC790"/>
      <c r="AD790"/>
      <c r="AE790"/>
      <c r="AF790"/>
      <c r="AG790"/>
      <c r="AH790"/>
      <c r="AI790"/>
      <c r="AJ790"/>
      <c r="AK790"/>
      <c r="AL790"/>
      <c r="AM790"/>
      <c r="AN790"/>
      <c r="AO790"/>
    </row>
    <row r="791" spans="1:41" s="2" customFormat="1" x14ac:dyDescent="0.15">
      <c r="A791"/>
      <c r="B791"/>
      <c r="C791"/>
      <c r="D791"/>
      <c r="E791"/>
      <c r="F791"/>
      <c r="G791"/>
      <c r="H791"/>
      <c r="I791"/>
      <c r="J791"/>
      <c r="K791"/>
      <c r="L791"/>
      <c r="M791"/>
      <c r="N791"/>
      <c r="O791"/>
      <c r="P791"/>
      <c r="Q791"/>
      <c r="R791"/>
      <c r="S791"/>
      <c r="T791"/>
      <c r="U791"/>
      <c r="V791"/>
      <c r="W791"/>
      <c r="X791"/>
      <c r="Y791"/>
      <c r="Z791"/>
      <c r="AA791"/>
      <c r="AB791"/>
      <c r="AC791"/>
      <c r="AD791"/>
      <c r="AE791"/>
      <c r="AF791"/>
      <c r="AG791"/>
      <c r="AH791"/>
      <c r="AI791"/>
      <c r="AJ791"/>
      <c r="AK791"/>
      <c r="AL791"/>
      <c r="AM791"/>
      <c r="AN791"/>
      <c r="AO791"/>
    </row>
    <row r="792" spans="1:41" s="2" customFormat="1" x14ac:dyDescent="0.15">
      <c r="A792"/>
      <c r="B792"/>
      <c r="C792"/>
      <c r="D792"/>
      <c r="E792"/>
      <c r="F792"/>
      <c r="G792"/>
      <c r="H792"/>
      <c r="I792"/>
      <c r="J792"/>
      <c r="K792"/>
      <c r="L792"/>
      <c r="M792"/>
      <c r="N792"/>
      <c r="O792"/>
      <c r="P792"/>
      <c r="Q792"/>
      <c r="R792"/>
      <c r="S792"/>
      <c r="T792"/>
      <c r="U792"/>
      <c r="V792"/>
      <c r="W792"/>
      <c r="X792"/>
      <c r="Y792"/>
      <c r="Z792"/>
      <c r="AA792"/>
      <c r="AB792"/>
      <c r="AC792"/>
      <c r="AD792"/>
      <c r="AE792"/>
      <c r="AF792"/>
      <c r="AG792"/>
      <c r="AH792"/>
      <c r="AI792"/>
      <c r="AJ792"/>
      <c r="AK792"/>
      <c r="AL792"/>
      <c r="AM792"/>
      <c r="AN792"/>
      <c r="AO792"/>
    </row>
    <row r="793" spans="1:41" s="2" customFormat="1" x14ac:dyDescent="0.15">
      <c r="A793"/>
      <c r="B793"/>
      <c r="C793"/>
      <c r="D793"/>
      <c r="E793"/>
      <c r="F793"/>
      <c r="G793"/>
      <c r="H793"/>
      <c r="I793"/>
      <c r="J793"/>
      <c r="K793"/>
      <c r="L793"/>
      <c r="M793"/>
      <c r="N793"/>
      <c r="O793"/>
      <c r="P793"/>
      <c r="Q793"/>
      <c r="R793"/>
      <c r="S793"/>
      <c r="T793"/>
      <c r="U793"/>
      <c r="V793"/>
      <c r="W793"/>
      <c r="X793"/>
      <c r="Y793"/>
      <c r="Z793"/>
      <c r="AA793"/>
      <c r="AB793"/>
      <c r="AC793"/>
      <c r="AD793"/>
      <c r="AE793"/>
      <c r="AF793"/>
      <c r="AG793"/>
      <c r="AH793"/>
      <c r="AI793"/>
      <c r="AJ793"/>
      <c r="AK793"/>
      <c r="AL793"/>
      <c r="AM793"/>
      <c r="AN793"/>
      <c r="AO793"/>
    </row>
    <row r="794" spans="1:41" s="2" customFormat="1" x14ac:dyDescent="0.15">
      <c r="A794"/>
      <c r="B794"/>
      <c r="C794"/>
      <c r="D794"/>
      <c r="E794"/>
      <c r="F794"/>
      <c r="G794"/>
      <c r="H794"/>
      <c r="I794"/>
      <c r="J794"/>
      <c r="K794"/>
      <c r="L794"/>
      <c r="M794"/>
      <c r="N794"/>
      <c r="O794"/>
      <c r="P794"/>
      <c r="Q794"/>
      <c r="R794"/>
      <c r="S794"/>
      <c r="T794"/>
      <c r="U794"/>
      <c r="V794"/>
      <c r="W794"/>
      <c r="X794"/>
      <c r="Y794"/>
      <c r="Z794"/>
      <c r="AA794"/>
      <c r="AB794"/>
      <c r="AC794"/>
      <c r="AD794"/>
      <c r="AE794"/>
      <c r="AF794"/>
      <c r="AG794"/>
      <c r="AH794"/>
      <c r="AI794"/>
      <c r="AJ794"/>
      <c r="AK794"/>
      <c r="AL794"/>
      <c r="AM794"/>
      <c r="AN794"/>
      <c r="AO794"/>
    </row>
    <row r="795" spans="1:41" s="2" customFormat="1" x14ac:dyDescent="0.15">
      <c r="A795"/>
      <c r="B795"/>
      <c r="C795"/>
      <c r="D795"/>
      <c r="E795"/>
      <c r="F795"/>
      <c r="G795"/>
      <c r="H795"/>
      <c r="I795"/>
      <c r="J795"/>
      <c r="K795"/>
      <c r="L795"/>
      <c r="M795"/>
      <c r="N795"/>
      <c r="O795"/>
      <c r="P795"/>
      <c r="Q795"/>
      <c r="R795"/>
      <c r="S795"/>
      <c r="T795"/>
      <c r="U795"/>
      <c r="V795"/>
      <c r="W795"/>
      <c r="X795"/>
      <c r="Y795"/>
      <c r="Z795"/>
      <c r="AA795"/>
      <c r="AB795"/>
      <c r="AC795"/>
      <c r="AD795"/>
      <c r="AE795"/>
      <c r="AF795"/>
      <c r="AG795"/>
      <c r="AH795"/>
      <c r="AI795"/>
      <c r="AJ795"/>
      <c r="AK795"/>
      <c r="AL795"/>
      <c r="AM795"/>
      <c r="AN795"/>
      <c r="AO795"/>
    </row>
    <row r="796" spans="1:41" s="2" customFormat="1" x14ac:dyDescent="0.15">
      <c r="A796"/>
      <c r="B796"/>
      <c r="C796"/>
      <c r="D796"/>
      <c r="E796"/>
      <c r="F796"/>
      <c r="G796"/>
      <c r="H796"/>
      <c r="I796"/>
      <c r="J796"/>
      <c r="K796"/>
      <c r="L796"/>
      <c r="M796"/>
      <c r="N796"/>
      <c r="O796"/>
      <c r="P796"/>
      <c r="Q796"/>
      <c r="R796"/>
      <c r="S796"/>
      <c r="T796"/>
      <c r="U796"/>
      <c r="V796"/>
      <c r="W796"/>
      <c r="X796"/>
      <c r="Y796"/>
      <c r="Z796"/>
      <c r="AA796"/>
      <c r="AB796"/>
      <c r="AC796"/>
      <c r="AD796"/>
      <c r="AE796"/>
      <c r="AF796"/>
      <c r="AG796"/>
      <c r="AH796"/>
      <c r="AI796"/>
      <c r="AJ796"/>
      <c r="AK796"/>
      <c r="AL796"/>
      <c r="AM796"/>
      <c r="AN796"/>
      <c r="AO796"/>
    </row>
    <row r="797" spans="1:41" s="2" customFormat="1" x14ac:dyDescent="0.15">
      <c r="A797"/>
      <c r="B797"/>
      <c r="C797"/>
      <c r="D797"/>
      <c r="E797"/>
      <c r="F797"/>
      <c r="G797"/>
      <c r="H797"/>
      <c r="I797"/>
      <c r="J797"/>
      <c r="K797"/>
      <c r="L797"/>
      <c r="M797"/>
      <c r="N797"/>
      <c r="O797"/>
      <c r="P797"/>
      <c r="Q797"/>
      <c r="R797"/>
      <c r="S797"/>
      <c r="T797"/>
      <c r="U797"/>
      <c r="V797"/>
      <c r="W797"/>
      <c r="X797"/>
      <c r="Y797"/>
      <c r="Z797"/>
      <c r="AA797"/>
      <c r="AB797"/>
      <c r="AC797"/>
      <c r="AD797"/>
      <c r="AE797"/>
      <c r="AF797"/>
      <c r="AG797"/>
      <c r="AH797"/>
      <c r="AI797"/>
      <c r="AJ797"/>
      <c r="AK797"/>
      <c r="AL797"/>
      <c r="AM797"/>
      <c r="AN797"/>
      <c r="AO797"/>
    </row>
    <row r="798" spans="1:41" s="2" customFormat="1" x14ac:dyDescent="0.15">
      <c r="A798"/>
      <c r="B798"/>
      <c r="C798"/>
      <c r="D798"/>
      <c r="E798"/>
      <c r="F798"/>
      <c r="G798"/>
      <c r="H798"/>
      <c r="I798"/>
      <c r="J798"/>
      <c r="K798"/>
      <c r="L798"/>
      <c r="M798"/>
      <c r="N798"/>
      <c r="O798"/>
      <c r="P798"/>
      <c r="Q798"/>
      <c r="R798"/>
      <c r="S798"/>
      <c r="T798"/>
      <c r="U798"/>
      <c r="V798"/>
      <c r="W798"/>
      <c r="X798"/>
      <c r="Y798"/>
      <c r="Z798"/>
      <c r="AA798"/>
      <c r="AB798"/>
      <c r="AC798"/>
      <c r="AD798"/>
      <c r="AE798"/>
      <c r="AF798"/>
      <c r="AG798"/>
      <c r="AH798"/>
      <c r="AI798"/>
      <c r="AJ798"/>
      <c r="AK798"/>
      <c r="AL798"/>
      <c r="AM798"/>
      <c r="AN798"/>
      <c r="AO798"/>
    </row>
    <row r="799" spans="1:41" s="2" customFormat="1" x14ac:dyDescent="0.15">
      <c r="A799"/>
      <c r="B799"/>
      <c r="C799"/>
      <c r="D799"/>
      <c r="E799"/>
      <c r="F799"/>
      <c r="G799"/>
      <c r="H799"/>
      <c r="I799"/>
      <c r="J799"/>
      <c r="K799"/>
      <c r="L799"/>
      <c r="M799"/>
      <c r="N799"/>
      <c r="O799"/>
      <c r="P799"/>
      <c r="Q799"/>
      <c r="R799"/>
      <c r="S799"/>
      <c r="T799"/>
      <c r="U799"/>
      <c r="V799"/>
      <c r="W799"/>
      <c r="X799"/>
      <c r="Y799"/>
      <c r="Z799"/>
      <c r="AA799"/>
      <c r="AB799"/>
      <c r="AC799"/>
      <c r="AD799"/>
      <c r="AE799"/>
      <c r="AF799"/>
      <c r="AG799"/>
      <c r="AH799"/>
      <c r="AI799"/>
      <c r="AJ799"/>
      <c r="AK799"/>
      <c r="AL799"/>
      <c r="AM799"/>
      <c r="AN799"/>
      <c r="AO799"/>
    </row>
    <row r="800" spans="1:41" s="2" customFormat="1" x14ac:dyDescent="0.15">
      <c r="A800"/>
      <c r="B800"/>
      <c r="C800"/>
      <c r="D800"/>
      <c r="E800"/>
      <c r="F800"/>
      <c r="G800"/>
      <c r="H800"/>
      <c r="I800"/>
      <c r="J800"/>
      <c r="K800"/>
      <c r="L800"/>
      <c r="M800"/>
      <c r="N800"/>
      <c r="O800"/>
      <c r="P800"/>
      <c r="Q800"/>
      <c r="R800"/>
      <c r="S800"/>
      <c r="T800"/>
      <c r="U800"/>
      <c r="V800"/>
      <c r="W800"/>
      <c r="X800"/>
      <c r="Y800"/>
      <c r="Z800"/>
      <c r="AA800"/>
      <c r="AB800"/>
      <c r="AC800"/>
      <c r="AD800"/>
      <c r="AE800"/>
      <c r="AF800"/>
      <c r="AG800"/>
      <c r="AH800"/>
      <c r="AI800"/>
      <c r="AJ800"/>
      <c r="AK800"/>
      <c r="AL800"/>
      <c r="AM800"/>
      <c r="AN800"/>
      <c r="AO800"/>
    </row>
    <row r="801" spans="1:41" s="2" customFormat="1" x14ac:dyDescent="0.15">
      <c r="A801"/>
      <c r="B801"/>
      <c r="C801"/>
      <c r="D801"/>
      <c r="E801"/>
      <c r="F801"/>
      <c r="G801"/>
      <c r="H801"/>
      <c r="I801"/>
      <c r="J801"/>
      <c r="K801"/>
      <c r="L801"/>
      <c r="M801"/>
      <c r="N801"/>
      <c r="O801"/>
      <c r="P801"/>
      <c r="Q801"/>
      <c r="R801"/>
      <c r="S801"/>
      <c r="T801"/>
      <c r="U801"/>
      <c r="V801"/>
      <c r="W801"/>
      <c r="X801"/>
      <c r="Y801"/>
      <c r="Z801"/>
      <c r="AA801"/>
      <c r="AB801"/>
      <c r="AC801"/>
      <c r="AD801"/>
      <c r="AE801"/>
      <c r="AF801"/>
      <c r="AG801"/>
      <c r="AH801"/>
      <c r="AI801"/>
      <c r="AJ801"/>
      <c r="AK801"/>
      <c r="AL801"/>
      <c r="AM801"/>
      <c r="AN801"/>
      <c r="AO801"/>
    </row>
    <row r="802" spans="1:41" s="2" customFormat="1" x14ac:dyDescent="0.15">
      <c r="A802"/>
      <c r="B802"/>
      <c r="C802"/>
      <c r="D802"/>
      <c r="E802"/>
      <c r="F802"/>
      <c r="G802"/>
      <c r="H802"/>
      <c r="I802"/>
      <c r="J802"/>
      <c r="K802"/>
      <c r="L802"/>
      <c r="M802"/>
      <c r="N802"/>
      <c r="O802"/>
      <c r="P802"/>
      <c r="Q802"/>
      <c r="R802"/>
      <c r="S802"/>
      <c r="T802"/>
      <c r="U802"/>
      <c r="V802"/>
      <c r="W802"/>
      <c r="X802"/>
      <c r="Y802"/>
      <c r="Z802"/>
      <c r="AA802"/>
      <c r="AB802"/>
      <c r="AC802"/>
      <c r="AD802"/>
      <c r="AE802"/>
      <c r="AF802"/>
      <c r="AG802"/>
      <c r="AH802"/>
      <c r="AI802"/>
      <c r="AJ802"/>
      <c r="AK802"/>
      <c r="AL802"/>
      <c r="AM802"/>
      <c r="AN802"/>
      <c r="AO802"/>
    </row>
    <row r="803" spans="1:41" s="2" customFormat="1" x14ac:dyDescent="0.15">
      <c r="A803"/>
      <c r="B803"/>
      <c r="C803"/>
      <c r="D803"/>
      <c r="E803"/>
      <c r="F803"/>
      <c r="G803"/>
      <c r="H803"/>
      <c r="I803"/>
      <c r="J803"/>
      <c r="K803"/>
      <c r="L803"/>
      <c r="M803"/>
      <c r="N803"/>
      <c r="O803"/>
      <c r="P803"/>
      <c r="Q803"/>
      <c r="R803"/>
      <c r="S803"/>
      <c r="T803"/>
      <c r="U803"/>
      <c r="V803"/>
      <c r="W803"/>
      <c r="X803"/>
      <c r="Y803"/>
      <c r="Z803"/>
      <c r="AA803"/>
      <c r="AB803"/>
      <c r="AC803"/>
      <c r="AD803"/>
      <c r="AE803"/>
      <c r="AF803"/>
      <c r="AG803"/>
      <c r="AH803"/>
      <c r="AI803"/>
      <c r="AJ803"/>
      <c r="AK803"/>
      <c r="AL803"/>
      <c r="AM803"/>
      <c r="AN803"/>
      <c r="AO803"/>
    </row>
    <row r="804" spans="1:41" s="2" customFormat="1" x14ac:dyDescent="0.15">
      <c r="A804"/>
      <c r="B804"/>
      <c r="C804"/>
      <c r="D804"/>
      <c r="E804"/>
      <c r="F804"/>
      <c r="G804"/>
      <c r="H804"/>
      <c r="I804"/>
      <c r="J804"/>
      <c r="K804"/>
      <c r="L804"/>
      <c r="M804"/>
      <c r="N804"/>
      <c r="O804"/>
      <c r="P804"/>
      <c r="Q804"/>
      <c r="R804"/>
      <c r="S804"/>
      <c r="T804"/>
      <c r="U804"/>
      <c r="V804"/>
      <c r="W804"/>
      <c r="X804"/>
      <c r="Y804"/>
      <c r="Z804"/>
      <c r="AA804"/>
      <c r="AB804"/>
      <c r="AC804"/>
      <c r="AD804"/>
      <c r="AE804"/>
      <c r="AF804"/>
      <c r="AG804"/>
      <c r="AH804"/>
      <c r="AI804"/>
      <c r="AJ804"/>
      <c r="AK804"/>
      <c r="AL804"/>
      <c r="AM804"/>
      <c r="AN804"/>
      <c r="AO804"/>
    </row>
    <row r="805" spans="1:41" s="2" customFormat="1" x14ac:dyDescent="0.15">
      <c r="A805"/>
      <c r="B805"/>
      <c r="C805"/>
      <c r="D805"/>
      <c r="E805"/>
      <c r="F805"/>
      <c r="G805"/>
      <c r="H805"/>
      <c r="I805"/>
      <c r="J805"/>
      <c r="K805"/>
      <c r="L805"/>
      <c r="M805"/>
      <c r="N805"/>
      <c r="O805"/>
      <c r="P805"/>
      <c r="Q805"/>
      <c r="R805"/>
      <c r="S805"/>
      <c r="T805"/>
      <c r="U805"/>
      <c r="V805"/>
      <c r="W805"/>
      <c r="X805"/>
      <c r="Y805"/>
      <c r="Z805"/>
      <c r="AA805"/>
      <c r="AB805"/>
      <c r="AC805"/>
      <c r="AD805"/>
      <c r="AE805"/>
      <c r="AF805"/>
      <c r="AG805"/>
      <c r="AH805"/>
      <c r="AI805"/>
      <c r="AJ805"/>
      <c r="AK805"/>
      <c r="AL805"/>
      <c r="AM805"/>
      <c r="AN805"/>
      <c r="AO805"/>
    </row>
    <row r="806" spans="1:41" s="2" customFormat="1" x14ac:dyDescent="0.15">
      <c r="A806"/>
      <c r="B806"/>
      <c r="C806"/>
      <c r="D806"/>
      <c r="E806"/>
      <c r="F806"/>
      <c r="G806"/>
      <c r="H806"/>
      <c r="I806"/>
      <c r="J806"/>
      <c r="K806"/>
      <c r="L806"/>
      <c r="M806"/>
      <c r="N806"/>
      <c r="O806"/>
      <c r="P806"/>
      <c r="Q806"/>
      <c r="R806"/>
      <c r="S806"/>
      <c r="T806"/>
      <c r="U806"/>
      <c r="V806"/>
      <c r="W806"/>
      <c r="X806"/>
      <c r="Y806"/>
      <c r="Z806"/>
      <c r="AA806"/>
      <c r="AB806"/>
      <c r="AC806"/>
      <c r="AD806"/>
      <c r="AE806"/>
      <c r="AF806"/>
      <c r="AG806"/>
      <c r="AH806"/>
      <c r="AI806"/>
      <c r="AJ806"/>
      <c r="AK806"/>
      <c r="AL806"/>
      <c r="AM806"/>
      <c r="AN806"/>
      <c r="AO806"/>
    </row>
    <row r="807" spans="1:41" s="2" customFormat="1" x14ac:dyDescent="0.15">
      <c r="A807"/>
      <c r="B807"/>
      <c r="C807"/>
      <c r="D807"/>
      <c r="E807"/>
      <c r="F807"/>
      <c r="G807"/>
      <c r="H807"/>
      <c r="I807"/>
      <c r="J807"/>
      <c r="K807"/>
      <c r="L807"/>
      <c r="M807"/>
      <c r="N807"/>
      <c r="O807"/>
      <c r="P807"/>
      <c r="Q807"/>
      <c r="R807"/>
      <c r="S807"/>
      <c r="T807"/>
      <c r="U807"/>
      <c r="V807"/>
      <c r="W807"/>
      <c r="X807"/>
      <c r="Y807"/>
      <c r="Z807"/>
      <c r="AA807"/>
      <c r="AB807"/>
      <c r="AC807"/>
      <c r="AD807"/>
      <c r="AE807"/>
      <c r="AF807"/>
      <c r="AG807"/>
      <c r="AH807"/>
      <c r="AI807"/>
      <c r="AJ807"/>
      <c r="AK807"/>
      <c r="AL807"/>
      <c r="AM807"/>
      <c r="AN807"/>
      <c r="AO807"/>
    </row>
    <row r="808" spans="1:41" s="2" customFormat="1" x14ac:dyDescent="0.15">
      <c r="A808"/>
      <c r="B808"/>
      <c r="C808"/>
      <c r="D808"/>
      <c r="E808"/>
      <c r="F808"/>
      <c r="G808"/>
      <c r="H808"/>
      <c r="I808"/>
      <c r="J808"/>
      <c r="K808"/>
      <c r="L808"/>
      <c r="M808"/>
      <c r="N808"/>
      <c r="O808"/>
      <c r="P808"/>
      <c r="Q808"/>
      <c r="R808"/>
      <c r="S808"/>
      <c r="T808"/>
      <c r="U808"/>
      <c r="V808"/>
      <c r="W808"/>
      <c r="X808"/>
      <c r="Y808"/>
      <c r="Z808"/>
      <c r="AA808"/>
      <c r="AB808"/>
      <c r="AC808"/>
      <c r="AD808"/>
      <c r="AE808"/>
      <c r="AF808"/>
      <c r="AG808"/>
      <c r="AH808"/>
      <c r="AI808"/>
      <c r="AJ808"/>
      <c r="AK808"/>
      <c r="AL808"/>
      <c r="AM808"/>
      <c r="AN808"/>
      <c r="AO808"/>
    </row>
    <row r="809" spans="1:41" s="2" customFormat="1" x14ac:dyDescent="0.15">
      <c r="A809"/>
      <c r="B809"/>
      <c r="C809"/>
      <c r="D809"/>
      <c r="E809"/>
      <c r="F809"/>
      <c r="G809"/>
      <c r="H809"/>
      <c r="I809"/>
      <c r="J809"/>
      <c r="K809"/>
      <c r="L809"/>
      <c r="M809"/>
      <c r="N809"/>
      <c r="O809"/>
      <c r="P809"/>
      <c r="Q809"/>
      <c r="R809"/>
      <c r="S809"/>
      <c r="T809"/>
      <c r="U809"/>
      <c r="V809"/>
      <c r="W809"/>
      <c r="X809"/>
      <c r="Y809"/>
      <c r="Z809"/>
      <c r="AA809"/>
      <c r="AB809"/>
      <c r="AC809"/>
      <c r="AD809"/>
      <c r="AE809"/>
      <c r="AF809"/>
      <c r="AG809"/>
      <c r="AH809"/>
      <c r="AI809"/>
      <c r="AJ809"/>
      <c r="AK809"/>
      <c r="AL809"/>
      <c r="AM809"/>
      <c r="AN809"/>
      <c r="AO809"/>
    </row>
    <row r="810" spans="1:41" s="2" customFormat="1" x14ac:dyDescent="0.15">
      <c r="A810"/>
      <c r="B810"/>
      <c r="C810"/>
      <c r="D810"/>
      <c r="E810"/>
      <c r="F810"/>
      <c r="G810"/>
      <c r="H810"/>
      <c r="I810"/>
      <c r="J810"/>
      <c r="K810"/>
      <c r="L810"/>
      <c r="M810"/>
      <c r="N810"/>
      <c r="O810"/>
      <c r="P810"/>
      <c r="Q810"/>
      <c r="R810"/>
      <c r="S810"/>
      <c r="T810"/>
      <c r="U810"/>
      <c r="V810"/>
      <c r="W810"/>
      <c r="X810"/>
      <c r="Y810"/>
      <c r="Z810"/>
      <c r="AA810"/>
      <c r="AB810"/>
      <c r="AC810"/>
      <c r="AD810"/>
      <c r="AE810"/>
      <c r="AF810"/>
      <c r="AG810"/>
      <c r="AH810"/>
      <c r="AI810"/>
      <c r="AJ810"/>
      <c r="AK810"/>
      <c r="AL810"/>
      <c r="AM810"/>
      <c r="AN810"/>
      <c r="AO810"/>
    </row>
    <row r="811" spans="1:41" s="2" customFormat="1" x14ac:dyDescent="0.15">
      <c r="A811"/>
      <c r="B811"/>
      <c r="C811"/>
      <c r="D811"/>
      <c r="E811"/>
      <c r="F811"/>
      <c r="G811"/>
      <c r="H811"/>
      <c r="I811"/>
      <c r="J811"/>
      <c r="K811"/>
      <c r="L811"/>
      <c r="M811"/>
      <c r="N811"/>
      <c r="O811"/>
      <c r="P811"/>
      <c r="Q811"/>
      <c r="R811"/>
      <c r="S811"/>
      <c r="T811"/>
      <c r="U811"/>
      <c r="V811"/>
      <c r="W811"/>
      <c r="X811"/>
      <c r="Y811"/>
      <c r="Z811"/>
      <c r="AA811"/>
      <c r="AB811"/>
      <c r="AC811"/>
      <c r="AD811"/>
      <c r="AE811"/>
      <c r="AF811"/>
      <c r="AG811"/>
      <c r="AH811"/>
      <c r="AI811"/>
      <c r="AJ811"/>
      <c r="AK811"/>
      <c r="AL811"/>
      <c r="AM811"/>
      <c r="AN811"/>
      <c r="AO811"/>
    </row>
    <row r="812" spans="1:41" s="2" customFormat="1" x14ac:dyDescent="0.15">
      <c r="A812"/>
      <c r="B812"/>
      <c r="C812"/>
      <c r="D812"/>
      <c r="E812"/>
      <c r="F812"/>
      <c r="G812"/>
      <c r="H812"/>
      <c r="I812"/>
      <c r="J812"/>
      <c r="K812"/>
      <c r="L812"/>
      <c r="M812"/>
      <c r="N812"/>
      <c r="O812"/>
      <c r="P812"/>
      <c r="Q812"/>
      <c r="R812"/>
      <c r="S812"/>
      <c r="T812"/>
      <c r="U812"/>
      <c r="V812"/>
      <c r="W812"/>
      <c r="X812"/>
      <c r="Y812"/>
      <c r="Z812"/>
      <c r="AA812"/>
      <c r="AB812"/>
      <c r="AC812"/>
      <c r="AD812"/>
      <c r="AE812"/>
      <c r="AF812"/>
      <c r="AG812"/>
      <c r="AH812"/>
      <c r="AI812"/>
      <c r="AJ812"/>
      <c r="AK812"/>
      <c r="AL812"/>
      <c r="AM812"/>
      <c r="AN812"/>
      <c r="AO812"/>
    </row>
    <row r="813" spans="1:41" s="2" customFormat="1" x14ac:dyDescent="0.15">
      <c r="A813"/>
      <c r="B813"/>
      <c r="C813"/>
      <c r="D813"/>
      <c r="E813"/>
      <c r="F813"/>
      <c r="G813"/>
      <c r="H813"/>
      <c r="I813"/>
      <c r="J813"/>
      <c r="K813"/>
      <c r="L813"/>
      <c r="M813"/>
      <c r="N813"/>
      <c r="O813"/>
      <c r="P813"/>
      <c r="Q813"/>
      <c r="R813"/>
      <c r="S813"/>
      <c r="T813"/>
      <c r="U813"/>
      <c r="V813"/>
      <c r="W813"/>
      <c r="X813"/>
      <c r="Y813"/>
      <c r="Z813"/>
      <c r="AA813"/>
      <c r="AB813"/>
      <c r="AC813"/>
      <c r="AD813"/>
      <c r="AE813"/>
      <c r="AF813"/>
      <c r="AG813"/>
      <c r="AH813"/>
      <c r="AI813"/>
      <c r="AJ813"/>
      <c r="AK813"/>
      <c r="AL813"/>
      <c r="AM813"/>
      <c r="AN813"/>
      <c r="AO813"/>
    </row>
    <row r="814" spans="1:41" s="2" customFormat="1" x14ac:dyDescent="0.15">
      <c r="A814"/>
      <c r="B814"/>
      <c r="C814"/>
      <c r="D814"/>
      <c r="E814"/>
      <c r="F814"/>
      <c r="G814"/>
      <c r="H814"/>
      <c r="I814"/>
      <c r="J814"/>
      <c r="K814"/>
      <c r="L814"/>
      <c r="M814"/>
      <c r="N814"/>
      <c r="O814"/>
      <c r="P814"/>
      <c r="Q814"/>
      <c r="R814"/>
      <c r="S814"/>
      <c r="T814"/>
      <c r="U814"/>
      <c r="V814"/>
      <c r="W814"/>
      <c r="X814"/>
      <c r="Y814"/>
      <c r="Z814"/>
      <c r="AA814"/>
      <c r="AB814"/>
      <c r="AC814"/>
      <c r="AD814"/>
      <c r="AE814"/>
      <c r="AF814"/>
      <c r="AG814"/>
      <c r="AH814"/>
      <c r="AI814"/>
      <c r="AJ814"/>
      <c r="AK814"/>
      <c r="AL814"/>
      <c r="AM814"/>
      <c r="AN814"/>
      <c r="AO814"/>
    </row>
    <row r="815" spans="1:41" s="2" customFormat="1" x14ac:dyDescent="0.15">
      <c r="A815"/>
      <c r="B815"/>
      <c r="C815"/>
      <c r="D815"/>
      <c r="E815"/>
      <c r="F815"/>
      <c r="G815"/>
      <c r="H815"/>
      <c r="I815"/>
      <c r="J815"/>
      <c r="K815"/>
      <c r="L815"/>
      <c r="M815"/>
      <c r="N815"/>
      <c r="O815"/>
      <c r="P815"/>
      <c r="Q815"/>
      <c r="R815"/>
      <c r="S815"/>
      <c r="T815"/>
      <c r="U815"/>
      <c r="V815"/>
      <c r="W815"/>
      <c r="X815"/>
      <c r="Y815"/>
      <c r="Z815"/>
      <c r="AA815"/>
      <c r="AB815"/>
      <c r="AC815"/>
      <c r="AD815"/>
      <c r="AE815"/>
      <c r="AF815"/>
      <c r="AG815"/>
      <c r="AH815"/>
      <c r="AI815"/>
      <c r="AJ815"/>
      <c r="AK815"/>
      <c r="AL815"/>
      <c r="AM815"/>
      <c r="AN815"/>
      <c r="AO815"/>
    </row>
    <row r="816" spans="1:41" s="2" customFormat="1" x14ac:dyDescent="0.15">
      <c r="A816"/>
      <c r="B816"/>
      <c r="C816"/>
      <c r="D816"/>
      <c r="E816"/>
      <c r="F816"/>
      <c r="G816"/>
      <c r="H816"/>
      <c r="I816"/>
      <c r="J816"/>
      <c r="K816"/>
      <c r="L816"/>
      <c r="M816"/>
      <c r="N816"/>
      <c r="O816"/>
      <c r="P816"/>
      <c r="Q816"/>
      <c r="R816"/>
      <c r="S816"/>
      <c r="T816"/>
      <c r="U816"/>
      <c r="V816"/>
      <c r="W816"/>
      <c r="X816"/>
      <c r="Y816"/>
      <c r="Z816"/>
      <c r="AA816"/>
      <c r="AB816"/>
      <c r="AC816"/>
      <c r="AD816"/>
      <c r="AE816"/>
      <c r="AF816"/>
      <c r="AG816"/>
      <c r="AH816"/>
      <c r="AI816"/>
      <c r="AJ816"/>
      <c r="AK816"/>
      <c r="AL816"/>
      <c r="AM816"/>
      <c r="AN816"/>
      <c r="AO816"/>
    </row>
    <row r="817" spans="1:41" s="2" customFormat="1" x14ac:dyDescent="0.15">
      <c r="A817"/>
      <c r="B817"/>
      <c r="C817"/>
      <c r="D817"/>
      <c r="E817"/>
      <c r="F817"/>
      <c r="G817"/>
      <c r="H817"/>
      <c r="I817"/>
      <c r="J817"/>
      <c r="K817"/>
      <c r="L817"/>
      <c r="M817"/>
      <c r="N817"/>
      <c r="O817"/>
      <c r="P817"/>
      <c r="Q817"/>
      <c r="R817"/>
      <c r="S817"/>
      <c r="T817"/>
      <c r="U817"/>
      <c r="V817"/>
      <c r="W817"/>
      <c r="X817"/>
      <c r="Y817"/>
      <c r="Z817"/>
      <c r="AA817"/>
      <c r="AB817"/>
      <c r="AC817"/>
      <c r="AD817"/>
      <c r="AE817"/>
      <c r="AF817"/>
      <c r="AG817"/>
      <c r="AH817"/>
      <c r="AI817"/>
      <c r="AJ817"/>
      <c r="AK817"/>
      <c r="AL817"/>
      <c r="AM817"/>
      <c r="AN817"/>
      <c r="AO817"/>
    </row>
    <row r="818" spans="1:41" s="2" customFormat="1" x14ac:dyDescent="0.15">
      <c r="A818"/>
      <c r="B818"/>
      <c r="C818"/>
      <c r="D818"/>
      <c r="E818"/>
      <c r="F818"/>
      <c r="G818"/>
      <c r="H818"/>
      <c r="I818"/>
      <c r="J818"/>
      <c r="K818"/>
      <c r="L818"/>
      <c r="M818"/>
      <c r="N818"/>
      <c r="O818"/>
      <c r="P818"/>
      <c r="Q818"/>
      <c r="R818"/>
      <c r="S818"/>
      <c r="T818"/>
      <c r="U818"/>
      <c r="V818"/>
      <c r="W818"/>
      <c r="X818"/>
      <c r="Y818"/>
      <c r="Z818"/>
      <c r="AA818"/>
      <c r="AB818"/>
      <c r="AC818"/>
      <c r="AD818"/>
      <c r="AE818"/>
      <c r="AF818"/>
      <c r="AG818"/>
      <c r="AH818"/>
      <c r="AI818"/>
      <c r="AJ818"/>
      <c r="AK818"/>
      <c r="AL818"/>
      <c r="AM818"/>
      <c r="AN818"/>
      <c r="AO818"/>
    </row>
    <row r="819" spans="1:41" s="2" customFormat="1" x14ac:dyDescent="0.15">
      <c r="A819"/>
      <c r="B819"/>
      <c r="C819"/>
      <c r="D819"/>
      <c r="E819"/>
      <c r="F819"/>
      <c r="G819"/>
      <c r="H819"/>
      <c r="I819"/>
      <c r="J819"/>
      <c r="K819"/>
      <c r="L819"/>
      <c r="M819"/>
      <c r="N819"/>
      <c r="O819"/>
      <c r="P819"/>
      <c r="Q819"/>
      <c r="R819"/>
      <c r="S819"/>
      <c r="T819"/>
      <c r="U819"/>
      <c r="V819"/>
      <c r="W819"/>
      <c r="X819"/>
      <c r="Y819"/>
      <c r="Z819"/>
      <c r="AA819"/>
      <c r="AB819"/>
      <c r="AC819"/>
      <c r="AD819"/>
      <c r="AE819"/>
      <c r="AF819"/>
      <c r="AG819"/>
      <c r="AH819"/>
      <c r="AI819"/>
      <c r="AJ819"/>
      <c r="AK819"/>
      <c r="AL819"/>
      <c r="AM819"/>
      <c r="AN819"/>
      <c r="AO819"/>
    </row>
    <row r="820" spans="1:41" s="2" customFormat="1" x14ac:dyDescent="0.15">
      <c r="A820"/>
      <c r="B820"/>
      <c r="C820"/>
      <c r="D820"/>
      <c r="E820"/>
      <c r="F820"/>
      <c r="G820"/>
      <c r="H820"/>
      <c r="I820"/>
      <c r="J820"/>
      <c r="K820"/>
      <c r="L820"/>
      <c r="M820"/>
      <c r="N820"/>
      <c r="O820"/>
      <c r="P820"/>
      <c r="Q820"/>
      <c r="R820"/>
      <c r="S820"/>
      <c r="T820"/>
      <c r="U820"/>
      <c r="V820"/>
      <c r="W820"/>
      <c r="X820"/>
      <c r="Y820"/>
      <c r="Z820"/>
      <c r="AA820"/>
      <c r="AB820"/>
      <c r="AC820"/>
      <c r="AD820"/>
      <c r="AE820"/>
      <c r="AF820"/>
      <c r="AG820"/>
      <c r="AH820"/>
      <c r="AI820"/>
      <c r="AJ820"/>
      <c r="AK820"/>
      <c r="AL820"/>
      <c r="AM820"/>
      <c r="AN820"/>
      <c r="AO820"/>
    </row>
    <row r="821" spans="1:41" s="2" customFormat="1" x14ac:dyDescent="0.15">
      <c r="A821"/>
      <c r="B821"/>
      <c r="C821"/>
      <c r="D821"/>
      <c r="E821"/>
      <c r="F821"/>
      <c r="G821"/>
      <c r="H821"/>
      <c r="I821"/>
      <c r="J821"/>
      <c r="K821"/>
      <c r="L821"/>
      <c r="M821"/>
      <c r="N821"/>
      <c r="O821"/>
      <c r="P821"/>
      <c r="Q821"/>
      <c r="R821"/>
      <c r="S821"/>
      <c r="T821"/>
      <c r="U821"/>
      <c r="V821"/>
      <c r="W821"/>
      <c r="X821"/>
      <c r="Y821"/>
      <c r="Z821"/>
      <c r="AA821"/>
      <c r="AB821"/>
      <c r="AC821"/>
      <c r="AD821"/>
      <c r="AE821"/>
      <c r="AF821"/>
      <c r="AG821"/>
      <c r="AH821"/>
      <c r="AI821"/>
      <c r="AJ821"/>
      <c r="AK821"/>
      <c r="AL821"/>
      <c r="AM821"/>
      <c r="AN821"/>
      <c r="AO821"/>
    </row>
    <row r="822" spans="1:41" s="2" customFormat="1" x14ac:dyDescent="0.15">
      <c r="A822"/>
      <c r="B822"/>
      <c r="C822"/>
      <c r="D822"/>
      <c r="E822"/>
      <c r="F822"/>
      <c r="G822"/>
      <c r="H822"/>
      <c r="I822"/>
      <c r="J822"/>
      <c r="K822"/>
      <c r="L822"/>
      <c r="M822"/>
      <c r="N822"/>
      <c r="O822"/>
      <c r="P822"/>
      <c r="Q822"/>
      <c r="R822"/>
      <c r="S822"/>
      <c r="T822"/>
      <c r="U822"/>
      <c r="V822"/>
      <c r="W822"/>
      <c r="X822"/>
      <c r="Y822"/>
      <c r="Z822"/>
      <c r="AA822"/>
      <c r="AB822"/>
      <c r="AC822"/>
      <c r="AD822"/>
      <c r="AE822"/>
      <c r="AF822"/>
      <c r="AG822"/>
      <c r="AH822"/>
      <c r="AI822"/>
      <c r="AJ822"/>
      <c r="AK822"/>
      <c r="AL822"/>
      <c r="AM822"/>
      <c r="AN822"/>
      <c r="AO822"/>
    </row>
    <row r="823" spans="1:41" s="2" customFormat="1" x14ac:dyDescent="0.15">
      <c r="A823"/>
      <c r="B823"/>
      <c r="C823"/>
      <c r="D823"/>
      <c r="E823"/>
      <c r="F823"/>
      <c r="G823"/>
      <c r="H823"/>
      <c r="I823"/>
      <c r="J823"/>
      <c r="K823"/>
      <c r="L823"/>
      <c r="M823"/>
      <c r="N823"/>
      <c r="O823"/>
      <c r="P823"/>
      <c r="Q823"/>
      <c r="R823"/>
      <c r="S823"/>
      <c r="T823"/>
      <c r="U823"/>
      <c r="V823"/>
      <c r="W823"/>
      <c r="X823"/>
      <c r="Y823"/>
      <c r="Z823"/>
      <c r="AA823"/>
      <c r="AB823"/>
      <c r="AC823"/>
      <c r="AD823"/>
      <c r="AE823"/>
      <c r="AF823"/>
      <c r="AG823"/>
      <c r="AH823"/>
      <c r="AI823"/>
      <c r="AJ823"/>
      <c r="AK823"/>
      <c r="AL823"/>
      <c r="AM823"/>
      <c r="AN823"/>
      <c r="AO823"/>
    </row>
    <row r="824" spans="1:41" s="2" customFormat="1" x14ac:dyDescent="0.15">
      <c r="A824"/>
      <c r="B824"/>
      <c r="C824"/>
      <c r="D824"/>
      <c r="E824"/>
      <c r="F824"/>
      <c r="G824"/>
      <c r="H824"/>
      <c r="I824"/>
      <c r="J824"/>
      <c r="K824"/>
      <c r="L824"/>
      <c r="M824"/>
      <c r="N824"/>
      <c r="O824"/>
      <c r="P824"/>
      <c r="Q824"/>
      <c r="R824"/>
      <c r="S824"/>
      <c r="T824"/>
      <c r="U824"/>
      <c r="V824"/>
      <c r="W824"/>
      <c r="X824"/>
      <c r="Y824"/>
      <c r="Z824"/>
      <c r="AA824"/>
      <c r="AB824"/>
      <c r="AC824"/>
      <c r="AD824"/>
      <c r="AE824"/>
      <c r="AF824"/>
      <c r="AG824"/>
      <c r="AH824"/>
      <c r="AI824"/>
      <c r="AJ824"/>
      <c r="AK824"/>
      <c r="AL824"/>
      <c r="AM824"/>
      <c r="AN824"/>
      <c r="AO824"/>
    </row>
    <row r="825" spans="1:41" s="2" customFormat="1" x14ac:dyDescent="0.15">
      <c r="A825"/>
      <c r="B825"/>
      <c r="C825"/>
      <c r="D825"/>
      <c r="E825"/>
      <c r="F825"/>
      <c r="G825"/>
      <c r="H825"/>
      <c r="I825"/>
      <c r="J825"/>
      <c r="K825"/>
      <c r="L825"/>
      <c r="M825"/>
      <c r="N825"/>
      <c r="O825"/>
      <c r="P825"/>
      <c r="Q825"/>
      <c r="R825"/>
      <c r="S825"/>
      <c r="T825"/>
      <c r="U825"/>
      <c r="V825"/>
      <c r="W825"/>
      <c r="X825"/>
      <c r="Y825"/>
      <c r="Z825"/>
      <c r="AA825"/>
      <c r="AB825"/>
      <c r="AC825"/>
      <c r="AD825"/>
      <c r="AE825"/>
      <c r="AF825"/>
      <c r="AG825"/>
      <c r="AH825"/>
      <c r="AI825"/>
      <c r="AJ825"/>
      <c r="AK825"/>
      <c r="AL825"/>
      <c r="AM825"/>
      <c r="AN825"/>
      <c r="AO825"/>
    </row>
    <row r="826" spans="1:41" s="2" customFormat="1" x14ac:dyDescent="0.15">
      <c r="A826"/>
      <c r="B826"/>
      <c r="C826"/>
      <c r="D826"/>
      <c r="E826"/>
      <c r="F826"/>
      <c r="G826"/>
      <c r="H826"/>
      <c r="I826"/>
      <c r="J826"/>
      <c r="K826"/>
      <c r="L826"/>
      <c r="M826"/>
      <c r="N826"/>
      <c r="O826"/>
      <c r="P826"/>
      <c r="Q826"/>
      <c r="R826"/>
      <c r="S826"/>
      <c r="T826"/>
      <c r="U826"/>
      <c r="V826"/>
      <c r="W826"/>
      <c r="X826"/>
      <c r="Y826"/>
      <c r="Z826"/>
      <c r="AA826"/>
      <c r="AB826"/>
      <c r="AC826"/>
      <c r="AD826"/>
      <c r="AE826"/>
      <c r="AF826"/>
      <c r="AG826"/>
      <c r="AH826"/>
      <c r="AI826"/>
      <c r="AJ826"/>
      <c r="AK826"/>
      <c r="AL826"/>
      <c r="AM826"/>
      <c r="AN826"/>
      <c r="AO826"/>
    </row>
    <row r="827" spans="1:41" s="2" customFormat="1" x14ac:dyDescent="0.15">
      <c r="A827"/>
      <c r="B827"/>
      <c r="C827"/>
      <c r="D827"/>
      <c r="E827"/>
      <c r="F827"/>
      <c r="G827"/>
      <c r="H827"/>
      <c r="I827"/>
      <c r="J827"/>
      <c r="K827"/>
      <c r="L827"/>
      <c r="M827"/>
      <c r="N827"/>
      <c r="O827"/>
      <c r="P827"/>
      <c r="Q827"/>
      <c r="R827"/>
      <c r="S827"/>
      <c r="T827"/>
      <c r="U827"/>
      <c r="V827"/>
      <c r="W827"/>
      <c r="X827"/>
      <c r="Y827"/>
      <c r="Z827"/>
      <c r="AA827"/>
      <c r="AB827"/>
      <c r="AC827"/>
      <c r="AD827"/>
      <c r="AE827"/>
      <c r="AF827"/>
      <c r="AG827"/>
      <c r="AH827"/>
      <c r="AI827"/>
      <c r="AJ827"/>
      <c r="AK827"/>
      <c r="AL827"/>
      <c r="AM827"/>
      <c r="AN827"/>
      <c r="AO827"/>
    </row>
    <row r="828" spans="1:41" s="2" customFormat="1" x14ac:dyDescent="0.15">
      <c r="A828"/>
      <c r="B828"/>
      <c r="C828"/>
      <c r="D828"/>
      <c r="E828"/>
      <c r="F828"/>
      <c r="G828"/>
      <c r="H828"/>
      <c r="I828"/>
      <c r="J828"/>
      <c r="K828"/>
      <c r="L828"/>
      <c r="M828"/>
      <c r="N828"/>
      <c r="O828"/>
      <c r="P828"/>
      <c r="Q828"/>
      <c r="R828"/>
      <c r="S828"/>
      <c r="T828"/>
      <c r="U828"/>
      <c r="V828"/>
      <c r="W828"/>
      <c r="X828"/>
      <c r="Y828"/>
      <c r="Z828"/>
      <c r="AA828"/>
      <c r="AB828"/>
      <c r="AC828"/>
      <c r="AD828"/>
      <c r="AE828"/>
      <c r="AF828"/>
      <c r="AG828"/>
      <c r="AH828"/>
      <c r="AI828"/>
      <c r="AJ828"/>
      <c r="AK828"/>
      <c r="AL828"/>
      <c r="AM828"/>
      <c r="AN828"/>
      <c r="AO828"/>
    </row>
    <row r="829" spans="1:41" s="2" customFormat="1" x14ac:dyDescent="0.15">
      <c r="A829"/>
      <c r="B829"/>
      <c r="C829"/>
      <c r="D829"/>
      <c r="E829"/>
      <c r="F829"/>
      <c r="G829"/>
      <c r="H829"/>
      <c r="I829"/>
      <c r="J829"/>
      <c r="K829"/>
      <c r="L829"/>
      <c r="M829"/>
      <c r="N829"/>
      <c r="O829"/>
      <c r="P829"/>
      <c r="Q829"/>
      <c r="R829"/>
      <c r="S829"/>
      <c r="T829"/>
      <c r="U829"/>
      <c r="V829"/>
      <c r="W829"/>
      <c r="X829"/>
      <c r="Y829"/>
      <c r="Z829"/>
      <c r="AA829"/>
      <c r="AB829"/>
      <c r="AC829"/>
      <c r="AD829"/>
      <c r="AE829"/>
      <c r="AF829"/>
      <c r="AG829"/>
      <c r="AH829"/>
      <c r="AI829"/>
      <c r="AJ829"/>
      <c r="AK829"/>
      <c r="AL829"/>
      <c r="AM829"/>
      <c r="AN829"/>
      <c r="AO829"/>
    </row>
    <row r="830" spans="1:41" s="2" customFormat="1" x14ac:dyDescent="0.15">
      <c r="A830"/>
      <c r="B830"/>
      <c r="C830"/>
      <c r="D830"/>
      <c r="E830"/>
      <c r="F830"/>
      <c r="G830"/>
      <c r="H830"/>
      <c r="I830"/>
      <c r="J830"/>
      <c r="K830"/>
      <c r="L830"/>
      <c r="M830"/>
      <c r="N830"/>
      <c r="O830"/>
      <c r="P830"/>
      <c r="Q830"/>
      <c r="R830"/>
      <c r="S830"/>
      <c r="T830"/>
      <c r="U830"/>
      <c r="V830"/>
      <c r="W830"/>
      <c r="X830"/>
      <c r="Y830"/>
      <c r="Z830"/>
      <c r="AA830"/>
      <c r="AB830"/>
      <c r="AC830"/>
      <c r="AD830"/>
      <c r="AE830"/>
      <c r="AF830"/>
      <c r="AG830"/>
      <c r="AH830"/>
      <c r="AI830"/>
      <c r="AJ830"/>
      <c r="AK830"/>
      <c r="AL830"/>
      <c r="AM830"/>
      <c r="AN830"/>
      <c r="AO830"/>
    </row>
    <row r="831" spans="1:41" s="2" customFormat="1" x14ac:dyDescent="0.15">
      <c r="A831"/>
      <c r="B831"/>
      <c r="C831"/>
      <c r="D831"/>
      <c r="E831"/>
      <c r="F831"/>
      <c r="G831"/>
      <c r="H831"/>
      <c r="I831"/>
      <c r="J831"/>
      <c r="K831"/>
      <c r="L831"/>
      <c r="M831"/>
      <c r="N831"/>
      <c r="O831"/>
      <c r="P831"/>
      <c r="Q831"/>
      <c r="R831"/>
      <c r="S831"/>
      <c r="T831"/>
      <c r="U831"/>
      <c r="V831"/>
      <c r="W831"/>
      <c r="X831"/>
      <c r="Y831"/>
      <c r="Z831"/>
      <c r="AA831"/>
      <c r="AB831"/>
      <c r="AC831"/>
      <c r="AD831"/>
      <c r="AE831"/>
      <c r="AF831"/>
      <c r="AG831"/>
      <c r="AH831"/>
      <c r="AI831"/>
      <c r="AJ831"/>
      <c r="AK831"/>
      <c r="AL831"/>
      <c r="AM831"/>
      <c r="AN831"/>
      <c r="AO831"/>
    </row>
    <row r="832" spans="1:41" s="2" customFormat="1" x14ac:dyDescent="0.15">
      <c r="A832"/>
      <c r="B832"/>
      <c r="C832"/>
      <c r="D832"/>
      <c r="E832"/>
      <c r="F832"/>
      <c r="G832"/>
      <c r="H832"/>
      <c r="I832"/>
      <c r="J832"/>
      <c r="K832"/>
      <c r="L832"/>
      <c r="M832"/>
      <c r="N832"/>
      <c r="O832"/>
      <c r="P832"/>
      <c r="Q832"/>
      <c r="R832"/>
      <c r="S832"/>
      <c r="T832"/>
      <c r="U832"/>
      <c r="V832"/>
      <c r="W832"/>
      <c r="X832"/>
      <c r="Y832"/>
      <c r="Z832"/>
      <c r="AA832"/>
      <c r="AB832"/>
      <c r="AC832"/>
      <c r="AD832"/>
      <c r="AE832"/>
      <c r="AF832"/>
      <c r="AG832"/>
      <c r="AH832"/>
      <c r="AI832"/>
      <c r="AJ832"/>
      <c r="AK832"/>
      <c r="AL832"/>
      <c r="AM832"/>
      <c r="AN832"/>
      <c r="AO832"/>
    </row>
    <row r="833" spans="1:41" s="2" customFormat="1" x14ac:dyDescent="0.15">
      <c r="A833"/>
      <c r="B833"/>
      <c r="C833"/>
      <c r="D833"/>
      <c r="E833"/>
      <c r="F833"/>
      <c r="G833"/>
      <c r="H833"/>
      <c r="I833"/>
      <c r="J833"/>
      <c r="K833"/>
      <c r="L833"/>
      <c r="M833"/>
      <c r="N833"/>
      <c r="O833"/>
      <c r="P833"/>
      <c r="Q833"/>
      <c r="R833"/>
      <c r="S833"/>
      <c r="T833"/>
      <c r="U833"/>
      <c r="V833"/>
      <c r="W833"/>
      <c r="X833"/>
      <c r="Y833"/>
      <c r="Z833"/>
      <c r="AA833"/>
      <c r="AB833"/>
      <c r="AC833"/>
      <c r="AD833"/>
      <c r="AE833"/>
      <c r="AF833"/>
      <c r="AG833"/>
      <c r="AH833"/>
      <c r="AI833"/>
      <c r="AJ833"/>
      <c r="AK833"/>
      <c r="AL833"/>
      <c r="AM833"/>
      <c r="AN833"/>
      <c r="AO833"/>
    </row>
    <row r="834" spans="1:41" s="2" customFormat="1" x14ac:dyDescent="0.15">
      <c r="A834"/>
      <c r="B834"/>
      <c r="C834"/>
      <c r="D834"/>
      <c r="E834"/>
      <c r="F834"/>
      <c r="G834"/>
      <c r="H834"/>
      <c r="I834"/>
      <c r="J834"/>
      <c r="K834"/>
      <c r="L834"/>
      <c r="M834"/>
      <c r="N834"/>
      <c r="O834"/>
      <c r="P834"/>
      <c r="Q834"/>
      <c r="R834"/>
      <c r="S834"/>
      <c r="T834"/>
      <c r="U834"/>
      <c r="V834"/>
      <c r="W834"/>
      <c r="X834"/>
      <c r="Y834"/>
      <c r="Z834"/>
      <c r="AA834"/>
      <c r="AB834"/>
      <c r="AC834"/>
      <c r="AD834"/>
      <c r="AE834"/>
      <c r="AF834"/>
      <c r="AG834"/>
      <c r="AH834"/>
      <c r="AI834"/>
      <c r="AJ834"/>
      <c r="AK834"/>
      <c r="AL834"/>
      <c r="AM834"/>
      <c r="AN834"/>
      <c r="AO834"/>
    </row>
    <row r="835" spans="1:41" s="2" customFormat="1" x14ac:dyDescent="0.15">
      <c r="A835"/>
      <c r="B835"/>
      <c r="C835"/>
      <c r="D835"/>
      <c r="E835"/>
      <c r="F835"/>
      <c r="G835"/>
      <c r="H835"/>
      <c r="I835"/>
      <c r="J835"/>
      <c r="K835"/>
      <c r="L835"/>
      <c r="M835"/>
      <c r="N835"/>
      <c r="O835"/>
      <c r="P835"/>
      <c r="Q835"/>
      <c r="R835"/>
      <c r="S835"/>
      <c r="T835"/>
      <c r="U835"/>
      <c r="V835"/>
      <c r="W835"/>
      <c r="X835"/>
      <c r="Y835"/>
      <c r="Z835"/>
      <c r="AA835"/>
      <c r="AB835"/>
      <c r="AC835"/>
      <c r="AD835"/>
      <c r="AE835"/>
      <c r="AF835"/>
      <c r="AG835"/>
      <c r="AH835"/>
      <c r="AI835"/>
      <c r="AJ835"/>
      <c r="AK835"/>
      <c r="AL835"/>
      <c r="AM835"/>
      <c r="AN835"/>
      <c r="AO835"/>
    </row>
    <row r="836" spans="1:41" s="2" customFormat="1" x14ac:dyDescent="0.15">
      <c r="A836"/>
      <c r="B836"/>
      <c r="C836"/>
      <c r="D836"/>
      <c r="E836"/>
      <c r="F836"/>
      <c r="G836"/>
      <c r="H836"/>
      <c r="I836"/>
      <c r="J836"/>
      <c r="K836"/>
      <c r="L836"/>
      <c r="M836"/>
      <c r="N836"/>
      <c r="O836"/>
      <c r="P836"/>
      <c r="Q836"/>
      <c r="R836"/>
      <c r="S836"/>
      <c r="T836"/>
      <c r="U836"/>
      <c r="V836"/>
      <c r="W836"/>
      <c r="X836"/>
      <c r="Y836"/>
      <c r="Z836"/>
      <c r="AA836"/>
      <c r="AB836"/>
      <c r="AC836"/>
      <c r="AD836"/>
      <c r="AE836"/>
      <c r="AF836"/>
      <c r="AG836"/>
      <c r="AH836"/>
      <c r="AI836"/>
      <c r="AJ836"/>
      <c r="AK836"/>
      <c r="AL836"/>
      <c r="AM836"/>
      <c r="AN836"/>
      <c r="AO836"/>
    </row>
    <row r="837" spans="1:41" s="2" customFormat="1" x14ac:dyDescent="0.15">
      <c r="A837"/>
      <c r="B837"/>
      <c r="C837"/>
      <c r="D837"/>
      <c r="E837"/>
      <c r="F837"/>
      <c r="G837"/>
      <c r="H837"/>
      <c r="I837"/>
      <c r="J837"/>
      <c r="K837"/>
      <c r="L837"/>
      <c r="M837"/>
      <c r="N837"/>
      <c r="O837"/>
      <c r="P837"/>
      <c r="Q837"/>
      <c r="R837"/>
      <c r="S837"/>
      <c r="T837"/>
      <c r="U837"/>
      <c r="V837"/>
      <c r="W837"/>
      <c r="X837"/>
      <c r="Y837"/>
      <c r="Z837"/>
      <c r="AA837"/>
      <c r="AB837"/>
      <c r="AC837"/>
      <c r="AD837"/>
      <c r="AE837"/>
      <c r="AF837"/>
      <c r="AG837"/>
      <c r="AH837"/>
      <c r="AI837"/>
      <c r="AJ837"/>
      <c r="AK837"/>
      <c r="AL837"/>
      <c r="AM837"/>
      <c r="AN837"/>
      <c r="AO837"/>
    </row>
    <row r="838" spans="1:41" s="2" customFormat="1" x14ac:dyDescent="0.15">
      <c r="A838"/>
      <c r="B838"/>
      <c r="C838"/>
      <c r="D838"/>
      <c r="E838"/>
      <c r="F838"/>
      <c r="G838"/>
      <c r="H838"/>
      <c r="I838"/>
      <c r="J838"/>
      <c r="K838"/>
      <c r="L838"/>
      <c r="M838"/>
      <c r="N838"/>
      <c r="O838"/>
      <c r="P838"/>
      <c r="Q838"/>
      <c r="R838"/>
      <c r="S838"/>
      <c r="T838"/>
      <c r="U838"/>
      <c r="V838"/>
      <c r="W838"/>
      <c r="X838"/>
      <c r="Y838"/>
      <c r="Z838"/>
      <c r="AA838"/>
      <c r="AB838"/>
      <c r="AC838"/>
      <c r="AD838"/>
      <c r="AE838"/>
      <c r="AF838"/>
      <c r="AG838"/>
      <c r="AH838"/>
      <c r="AI838"/>
      <c r="AJ838"/>
      <c r="AK838"/>
      <c r="AL838"/>
      <c r="AM838"/>
      <c r="AN838"/>
      <c r="AO838"/>
    </row>
    <row r="839" spans="1:41" s="2" customFormat="1" x14ac:dyDescent="0.15">
      <c r="A839"/>
      <c r="B839"/>
      <c r="C839"/>
      <c r="D839"/>
      <c r="E839"/>
      <c r="F839"/>
      <c r="G839"/>
      <c r="H839"/>
      <c r="I839"/>
      <c r="J839"/>
      <c r="K839"/>
      <c r="L839"/>
      <c r="M839"/>
      <c r="N839"/>
      <c r="O839"/>
      <c r="P839"/>
      <c r="Q839"/>
      <c r="R839"/>
      <c r="S839"/>
      <c r="T839"/>
      <c r="U839"/>
      <c r="V839"/>
      <c r="W839"/>
      <c r="X839"/>
      <c r="Y839"/>
      <c r="Z839"/>
      <c r="AA839"/>
      <c r="AB839"/>
      <c r="AC839"/>
      <c r="AD839"/>
      <c r="AE839"/>
      <c r="AF839"/>
      <c r="AG839"/>
      <c r="AH839"/>
      <c r="AI839"/>
      <c r="AJ839"/>
      <c r="AK839"/>
      <c r="AL839"/>
      <c r="AM839"/>
      <c r="AN839"/>
      <c r="AO839"/>
    </row>
    <row r="840" spans="1:41" s="2" customFormat="1" x14ac:dyDescent="0.15">
      <c r="A840"/>
      <c r="B840"/>
      <c r="C840"/>
      <c r="D840"/>
      <c r="E840"/>
      <c r="F840"/>
      <c r="G840"/>
      <c r="H840"/>
      <c r="I840"/>
      <c r="J840"/>
      <c r="K840"/>
      <c r="L840"/>
      <c r="M840"/>
      <c r="N840"/>
      <c r="O840"/>
      <c r="P840"/>
      <c r="Q840"/>
      <c r="R840"/>
      <c r="S840"/>
      <c r="T840"/>
      <c r="U840"/>
      <c r="V840"/>
      <c r="W840"/>
      <c r="X840"/>
      <c r="Y840"/>
      <c r="Z840"/>
      <c r="AA840"/>
      <c r="AB840"/>
      <c r="AC840"/>
      <c r="AD840"/>
      <c r="AE840"/>
      <c r="AF840"/>
      <c r="AG840"/>
      <c r="AH840"/>
      <c r="AI840"/>
      <c r="AJ840"/>
      <c r="AK840"/>
      <c r="AL840"/>
      <c r="AM840"/>
      <c r="AN840"/>
      <c r="AO840"/>
    </row>
    <row r="841" spans="1:41" s="2" customFormat="1" x14ac:dyDescent="0.15">
      <c r="A841"/>
      <c r="B841"/>
      <c r="C841"/>
      <c r="D841"/>
      <c r="E841"/>
      <c r="F841"/>
      <c r="G841"/>
      <c r="H841"/>
      <c r="I841"/>
      <c r="J841"/>
      <c r="K841"/>
      <c r="L841"/>
      <c r="M841"/>
      <c r="N841"/>
      <c r="O841"/>
      <c r="P841"/>
      <c r="Q841"/>
      <c r="R841"/>
      <c r="S841"/>
      <c r="T841"/>
      <c r="U841"/>
      <c r="V841"/>
      <c r="W841"/>
      <c r="X841"/>
      <c r="Y841"/>
      <c r="Z841"/>
      <c r="AA841"/>
      <c r="AB841"/>
      <c r="AC841"/>
      <c r="AD841"/>
      <c r="AE841"/>
      <c r="AF841"/>
      <c r="AG841"/>
      <c r="AH841"/>
      <c r="AI841"/>
      <c r="AJ841"/>
      <c r="AK841"/>
      <c r="AL841"/>
      <c r="AM841"/>
      <c r="AN841"/>
      <c r="AO841"/>
    </row>
    <row r="842" spans="1:41" s="2" customFormat="1" x14ac:dyDescent="0.15">
      <c r="A842"/>
      <c r="B842"/>
      <c r="C842"/>
      <c r="D842"/>
      <c r="E842"/>
      <c r="F842"/>
      <c r="G842"/>
      <c r="H842"/>
      <c r="I842"/>
      <c r="J842"/>
      <c r="K842"/>
      <c r="L842"/>
      <c r="M842"/>
      <c r="N842"/>
      <c r="O842"/>
      <c r="P842"/>
      <c r="Q842"/>
      <c r="R842"/>
      <c r="S842"/>
      <c r="T842"/>
      <c r="U842"/>
      <c r="V842"/>
      <c r="W842"/>
      <c r="X842"/>
      <c r="Y842"/>
      <c r="Z842"/>
      <c r="AA842"/>
      <c r="AB842"/>
      <c r="AC842"/>
      <c r="AD842"/>
      <c r="AE842"/>
      <c r="AF842"/>
      <c r="AG842"/>
      <c r="AH842"/>
      <c r="AI842"/>
      <c r="AJ842"/>
      <c r="AK842"/>
      <c r="AL842"/>
      <c r="AM842"/>
      <c r="AN842"/>
      <c r="AO842"/>
    </row>
    <row r="843" spans="1:41" s="2" customFormat="1" x14ac:dyDescent="0.15">
      <c r="A843"/>
      <c r="B843"/>
      <c r="C843"/>
      <c r="D843"/>
      <c r="E843"/>
      <c r="F843"/>
      <c r="G843"/>
      <c r="H843"/>
      <c r="I843"/>
      <c r="J843"/>
      <c r="K843"/>
      <c r="L843"/>
      <c r="M843"/>
      <c r="N843"/>
      <c r="O843"/>
      <c r="P843"/>
      <c r="Q843"/>
      <c r="R843"/>
      <c r="S843"/>
      <c r="T843"/>
      <c r="U843"/>
      <c r="V843"/>
      <c r="W843"/>
      <c r="X843"/>
      <c r="Y843"/>
      <c r="Z843"/>
      <c r="AA843"/>
      <c r="AB843"/>
      <c r="AC843"/>
      <c r="AD843"/>
      <c r="AE843"/>
      <c r="AF843"/>
      <c r="AG843"/>
      <c r="AH843"/>
      <c r="AI843"/>
      <c r="AJ843"/>
      <c r="AK843"/>
      <c r="AL843"/>
      <c r="AM843"/>
      <c r="AN843"/>
      <c r="AO843"/>
    </row>
  </sheetData>
  <mergeCells count="3">
    <mergeCell ref="A1:P1"/>
    <mergeCell ref="B4:G4"/>
    <mergeCell ref="J4:M4"/>
  </mergeCells>
  <phoneticPr fontId="14" type="noConversion"/>
  <pageMargins left="0.7" right="0.7" top="0.75" bottom="0.75" header="0.3" footer="0.3"/>
  <pageSetup paperSize="5" orientation="landscape" r:id="rId1"/>
  <rowBreaks count="5" manualBreakCount="5">
    <brk id="32" max="16383" man="1"/>
    <brk id="71" max="16383" man="1"/>
    <brk id="110" max="16383" man="1"/>
    <brk id="136" max="16383" man="1"/>
    <brk id="175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28"/>
  <sheetViews>
    <sheetView showGridLines="0" workbookViewId="0">
      <selection activeCell="M17" sqref="M17"/>
    </sheetView>
  </sheetViews>
  <sheetFormatPr defaultColWidth="9" defaultRowHeight="15" x14ac:dyDescent="0.2"/>
  <cols>
    <col min="1" max="8" width="9" style="46"/>
    <col min="9" max="9" width="15.25" style="46" customWidth="1"/>
    <col min="10" max="16384" width="9" style="46"/>
  </cols>
  <sheetData>
    <row r="1" spans="1:9" ht="15.75" x14ac:dyDescent="0.25">
      <c r="A1" s="48" t="s">
        <v>79</v>
      </c>
      <c r="B1" s="47"/>
      <c r="C1" s="47"/>
      <c r="D1" s="47"/>
      <c r="E1" s="47"/>
      <c r="F1" s="47"/>
      <c r="G1" s="47"/>
      <c r="H1" s="47"/>
      <c r="I1" s="47"/>
    </row>
    <row r="2" spans="1:9" x14ac:dyDescent="0.2">
      <c r="A2" s="47"/>
      <c r="B2" s="47"/>
      <c r="C2" s="47"/>
      <c r="D2" s="47"/>
      <c r="E2" s="47"/>
      <c r="F2" s="47"/>
      <c r="G2" s="47"/>
      <c r="H2" s="47"/>
      <c r="I2" s="47"/>
    </row>
    <row r="3" spans="1:9" ht="14.45" customHeight="1" x14ac:dyDescent="0.2">
      <c r="A3" s="47" t="s">
        <v>62</v>
      </c>
      <c r="B3" s="47"/>
      <c r="C3" s="47"/>
      <c r="D3" s="47"/>
      <c r="E3" s="47"/>
      <c r="F3" s="47"/>
      <c r="G3" s="47"/>
      <c r="H3" s="47"/>
      <c r="I3" s="47"/>
    </row>
    <row r="4" spans="1:9" ht="14.45" customHeight="1" x14ac:dyDescent="0.2">
      <c r="A4" s="47" t="s">
        <v>63</v>
      </c>
      <c r="B4" s="47"/>
      <c r="C4" s="47"/>
      <c r="D4" s="47"/>
      <c r="E4" s="47"/>
      <c r="F4" s="47"/>
      <c r="G4" s="47"/>
      <c r="H4" s="47"/>
      <c r="I4" s="47"/>
    </row>
    <row r="5" spans="1:9" ht="14.45" customHeight="1" x14ac:dyDescent="0.2">
      <c r="A5" s="47"/>
      <c r="B5" s="47"/>
      <c r="C5" s="47"/>
      <c r="D5" s="47"/>
      <c r="E5" s="47"/>
      <c r="F5" s="47"/>
      <c r="G5" s="47"/>
      <c r="H5" s="47"/>
      <c r="I5" s="47"/>
    </row>
    <row r="6" spans="1:9" s="47" customFormat="1" ht="14.45" customHeight="1" x14ac:dyDescent="0.2">
      <c r="A6" s="47" t="s">
        <v>64</v>
      </c>
    </row>
    <row r="7" spans="1:9" s="47" customFormat="1" ht="14.45" customHeight="1" x14ac:dyDescent="0.2">
      <c r="A7" s="47" t="s">
        <v>65</v>
      </c>
    </row>
    <row r="8" spans="1:9" ht="14.45" customHeight="1" x14ac:dyDescent="0.2">
      <c r="A8" s="47"/>
      <c r="B8" s="47"/>
      <c r="C8" s="47"/>
      <c r="D8" s="47"/>
      <c r="E8" s="47"/>
      <c r="F8" s="47"/>
      <c r="G8" s="47"/>
      <c r="H8" s="47"/>
      <c r="I8" s="47"/>
    </row>
    <row r="9" spans="1:9" s="47" customFormat="1" ht="14.45" customHeight="1" x14ac:dyDescent="0.2">
      <c r="A9" s="47" t="s">
        <v>66</v>
      </c>
    </row>
    <row r="10" spans="1:9" s="47" customFormat="1" ht="14.45" customHeight="1" x14ac:dyDescent="0.2">
      <c r="A10" s="47" t="s">
        <v>67</v>
      </c>
    </row>
    <row r="11" spans="1:9" s="47" customFormat="1" ht="14.45" customHeight="1" x14ac:dyDescent="0.2"/>
    <row r="12" spans="1:9" s="47" customFormat="1" ht="14.45" customHeight="1" x14ac:dyDescent="0.2">
      <c r="A12" s="47" t="s">
        <v>69</v>
      </c>
    </row>
    <row r="13" spans="1:9" ht="14.45" customHeight="1" x14ac:dyDescent="0.2">
      <c r="A13" s="47" t="s">
        <v>70</v>
      </c>
      <c r="B13" s="47"/>
      <c r="C13" s="47"/>
      <c r="D13" s="47"/>
      <c r="E13" s="47"/>
      <c r="F13" s="47"/>
      <c r="G13" s="47"/>
      <c r="H13" s="47"/>
      <c r="I13" s="47"/>
    </row>
    <row r="14" spans="1:9" ht="14.45" customHeight="1" x14ac:dyDescent="0.2">
      <c r="A14" s="49"/>
      <c r="B14" s="47"/>
      <c r="C14" s="47"/>
      <c r="D14" s="47"/>
      <c r="E14" s="47"/>
      <c r="F14" s="47"/>
      <c r="G14" s="47"/>
      <c r="H14" s="47"/>
      <c r="I14" s="47"/>
    </row>
    <row r="15" spans="1:9" s="47" customFormat="1" ht="14.45" customHeight="1" x14ac:dyDescent="0.2">
      <c r="A15" s="47" t="s">
        <v>68</v>
      </c>
    </row>
    <row r="16" spans="1:9" s="47" customFormat="1" ht="14.45" customHeight="1" x14ac:dyDescent="0.2">
      <c r="A16" s="47" t="s">
        <v>71</v>
      </c>
    </row>
    <row r="17" spans="1:9" ht="14.45" customHeight="1" x14ac:dyDescent="0.2">
      <c r="A17" s="47" t="s">
        <v>72</v>
      </c>
      <c r="B17" s="47"/>
      <c r="C17" s="47"/>
      <c r="D17" s="47"/>
      <c r="E17" s="47"/>
      <c r="F17" s="47"/>
      <c r="G17" s="47"/>
      <c r="H17" s="47"/>
      <c r="I17" s="47"/>
    </row>
    <row r="18" spans="1:9" ht="14.45" customHeight="1" x14ac:dyDescent="0.2">
      <c r="A18" s="47" t="s">
        <v>73</v>
      </c>
      <c r="B18" s="47"/>
      <c r="C18" s="47"/>
      <c r="D18" s="47"/>
      <c r="E18" s="47"/>
      <c r="F18" s="47"/>
      <c r="G18" s="47"/>
      <c r="H18" s="47"/>
      <c r="I18" s="47"/>
    </row>
    <row r="19" spans="1:9" ht="14.45" customHeight="1" x14ac:dyDescent="0.2">
      <c r="A19" s="49"/>
      <c r="B19" s="47"/>
      <c r="C19" s="47"/>
      <c r="D19" s="47"/>
      <c r="E19" s="47"/>
      <c r="F19" s="47"/>
      <c r="G19" s="47"/>
      <c r="H19" s="47"/>
      <c r="I19" s="47"/>
    </row>
    <row r="20" spans="1:9" s="47" customFormat="1" ht="14.45" customHeight="1" x14ac:dyDescent="0.2">
      <c r="A20" s="47" t="s">
        <v>74</v>
      </c>
    </row>
    <row r="21" spans="1:9" s="47" customFormat="1" ht="14.45" customHeight="1" x14ac:dyDescent="0.2">
      <c r="A21" s="47" t="s">
        <v>75</v>
      </c>
    </row>
    <row r="22" spans="1:9" s="47" customFormat="1" ht="14.45" customHeight="1" x14ac:dyDescent="0.2"/>
    <row r="23" spans="1:9" s="47" customFormat="1" ht="14.45" customHeight="1" x14ac:dyDescent="0.2">
      <c r="A23" s="47" t="s">
        <v>76</v>
      </c>
    </row>
    <row r="24" spans="1:9" s="47" customFormat="1" ht="14.45" customHeight="1" x14ac:dyDescent="0.2">
      <c r="A24" s="47" t="s">
        <v>77</v>
      </c>
    </row>
    <row r="25" spans="1:9" s="47" customFormat="1" ht="14.45" customHeight="1" x14ac:dyDescent="0.2"/>
    <row r="26" spans="1:9" s="47" customFormat="1" ht="14.45" customHeight="1" x14ac:dyDescent="0.2">
      <c r="A26" s="47" t="s">
        <v>60</v>
      </c>
    </row>
    <row r="27" spans="1:9" s="47" customFormat="1" ht="14.45" customHeight="1" x14ac:dyDescent="0.2"/>
    <row r="28" spans="1:9" s="47" customFormat="1" ht="14.45" customHeight="1" x14ac:dyDescent="0.2">
      <c r="A28" s="47" t="s">
        <v>61</v>
      </c>
    </row>
  </sheetData>
  <pageMargins left="0.7" right="0.7" top="0.75" bottom="0.75" header="0.3" footer="0.3"/>
  <pageSetup scale="9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1987-2001</vt:lpstr>
      <vt:lpstr> 2002-2008</vt:lpstr>
      <vt:lpstr>2009-2024 </vt:lpstr>
      <vt:lpstr>Notes</vt:lpstr>
      <vt:lpstr>'2009-2024 '!Print_Area</vt:lpstr>
      <vt:lpstr>Notes!Print_Area</vt:lpstr>
      <vt:lpstr>' 2002-2008'!Print_Titles</vt:lpstr>
      <vt:lpstr>'1987-2001'!Print_Titles</vt:lpstr>
    </vt:vector>
  </TitlesOfParts>
  <Company>Central Bank Of Belize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elstonp</dc:creator>
  <cp:lastModifiedBy>Carolyn Myers</cp:lastModifiedBy>
  <cp:lastPrinted>2024-06-13T16:04:13Z</cp:lastPrinted>
  <dcterms:created xsi:type="dcterms:W3CDTF">2001-12-19T20:40:01Z</dcterms:created>
  <dcterms:modified xsi:type="dcterms:W3CDTF">2024-10-10T21:04:28Z</dcterms:modified>
</cp:coreProperties>
</file>